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22980" windowHeight="9000"/>
  </bookViews>
  <sheets>
    <sheet name="ИИ 06.03.17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'ИИ 06.03.17'!$A$36:$ER$71</definedName>
    <definedName name="_xlnm.Print_Titles" localSheetId="0">'ИИ 06.03.17'!$24:$36</definedName>
    <definedName name="_xlnm.Print_Area" localSheetId="0">'ИИ 06.03.17'!$A$1:$EM$96</definedName>
  </definedNames>
  <calcPr calcId="144525" fullCalcOnLoad="1"/>
</workbook>
</file>

<file path=xl/calcChain.xml><?xml version="1.0" encoding="utf-8"?>
<calcChain xmlns="http://schemas.openxmlformats.org/spreadsheetml/2006/main">
  <c r="EP71" i="1" l="1"/>
  <c r="CH71" i="1"/>
  <c r="ER71" i="1" s="1"/>
  <c r="CG71" i="1"/>
  <c r="EQ71" i="1" s="1"/>
  <c r="AT71" i="1"/>
  <c r="EO71" i="1" s="1"/>
  <c r="EP70" i="1"/>
  <c r="CH70" i="1"/>
  <c r="CH73" i="1" s="1"/>
  <c r="CG70" i="1"/>
  <c r="AT70" i="1"/>
  <c r="EO70" i="1" s="1"/>
  <c r="ER69" i="1"/>
  <c r="EQ69" i="1"/>
  <c r="EP69" i="1"/>
  <c r="BW69" i="1"/>
  <c r="AT69" i="1"/>
  <c r="EO69" i="1" s="1"/>
  <c r="ER68" i="1"/>
  <c r="EQ68" i="1"/>
  <c r="EP68" i="1"/>
  <c r="BW68" i="1"/>
  <c r="AT68" i="1"/>
  <c r="EO68" i="1" s="1"/>
  <c r="ER67" i="1"/>
  <c r="EQ67" i="1"/>
  <c r="EP67" i="1"/>
  <c r="BW67" i="1"/>
  <c r="AT67" i="1"/>
  <c r="EO67" i="1" s="1"/>
  <c r="ER66" i="1"/>
  <c r="EQ66" i="1"/>
  <c r="EP66" i="1"/>
  <c r="EO66" i="1"/>
  <c r="BW66" i="1"/>
  <c r="AT66" i="1"/>
  <c r="ER65" i="1"/>
  <c r="EQ65" i="1"/>
  <c r="EO65" i="1"/>
  <c r="CF65" i="1"/>
  <c r="EP65" i="1" s="1"/>
  <c r="BW65" i="1"/>
  <c r="AT65" i="1"/>
  <c r="ER64" i="1"/>
  <c r="EQ64" i="1"/>
  <c r="EP64" i="1"/>
  <c r="BW64" i="1"/>
  <c r="AT64" i="1"/>
  <c r="EO64" i="1" s="1"/>
  <c r="ER63" i="1"/>
  <c r="EQ63" i="1"/>
  <c r="EP63" i="1"/>
  <c r="BW63" i="1"/>
  <c r="AT63" i="1"/>
  <c r="EO63" i="1" s="1"/>
  <c r="ER62" i="1"/>
  <c r="EQ62" i="1"/>
  <c r="EP62" i="1"/>
  <c r="EO62" i="1"/>
  <c r="BW62" i="1"/>
  <c r="ER61" i="1"/>
  <c r="EQ61" i="1"/>
  <c r="EP61" i="1"/>
  <c r="BW61" i="1"/>
  <c r="AT61" i="1"/>
  <c r="EO61" i="1" s="1"/>
  <c r="ER60" i="1"/>
  <c r="EQ60" i="1"/>
  <c r="EP60" i="1"/>
  <c r="CF60" i="1"/>
  <c r="BW60" i="1"/>
  <c r="AT60" i="1"/>
  <c r="EO60" i="1" s="1"/>
  <c r="ER59" i="1"/>
  <c r="EQ59" i="1"/>
  <c r="EP59" i="1"/>
  <c r="BW59" i="1"/>
  <c r="AT59" i="1"/>
  <c r="EO59" i="1" s="1"/>
  <c r="ER58" i="1"/>
  <c r="EQ58" i="1"/>
  <c r="EP58" i="1"/>
  <c r="BW58" i="1"/>
  <c r="AT58" i="1"/>
  <c r="EO58" i="1" s="1"/>
  <c r="ER57" i="1"/>
  <c r="EQ57" i="1"/>
  <c r="EP57" i="1"/>
  <c r="EO57" i="1"/>
  <c r="BW57" i="1"/>
  <c r="ER56" i="1"/>
  <c r="EQ56" i="1"/>
  <c r="EP56" i="1"/>
  <c r="CF56" i="1"/>
  <c r="BW56" i="1"/>
  <c r="AT56" i="1"/>
  <c r="EO56" i="1" s="1"/>
  <c r="ER55" i="1"/>
  <c r="EQ55" i="1"/>
  <c r="EP55" i="1"/>
  <c r="BW55" i="1"/>
  <c r="AT55" i="1"/>
  <c r="EO55" i="1" s="1"/>
  <c r="ER54" i="1"/>
  <c r="EQ54" i="1"/>
  <c r="EP54" i="1"/>
  <c r="EO54" i="1"/>
  <c r="BW54" i="1"/>
  <c r="AT54" i="1"/>
  <c r="ER53" i="1"/>
  <c r="EQ53" i="1"/>
  <c r="CF53" i="1"/>
  <c r="BW53" i="1" s="1"/>
  <c r="AT53" i="1"/>
  <c r="EO53" i="1" s="1"/>
  <c r="ER52" i="1"/>
  <c r="EQ52" i="1"/>
  <c r="EP52" i="1"/>
  <c r="BW52" i="1"/>
  <c r="AT52" i="1"/>
  <c r="EO52" i="1" s="1"/>
  <c r="ER51" i="1"/>
  <c r="EQ51" i="1"/>
  <c r="CF51" i="1"/>
  <c r="EP51" i="1" s="1"/>
  <c r="BW51" i="1"/>
  <c r="AT51" i="1"/>
  <c r="EO51" i="1" s="1"/>
  <c r="ER50" i="1"/>
  <c r="EQ50" i="1"/>
  <c r="EP50" i="1"/>
  <c r="BW50" i="1"/>
  <c r="AT50" i="1"/>
  <c r="EO50" i="1" s="1"/>
  <c r="ER49" i="1"/>
  <c r="EQ49" i="1"/>
  <c r="EP49" i="1"/>
  <c r="BW49" i="1"/>
  <c r="AT49" i="1"/>
  <c r="EO49" i="1" s="1"/>
  <c r="ER48" i="1"/>
  <c r="EQ48" i="1"/>
  <c r="EP48" i="1"/>
  <c r="BW48" i="1"/>
  <c r="AT48" i="1"/>
  <c r="EO48" i="1" s="1"/>
  <c r="ER47" i="1"/>
  <c r="EQ47" i="1"/>
  <c r="EP47" i="1"/>
  <c r="EO47" i="1"/>
  <c r="BW47" i="1"/>
  <c r="AT47" i="1"/>
  <c r="ER46" i="1"/>
  <c r="EQ46" i="1"/>
  <c r="EP46" i="1"/>
  <c r="BW46" i="1"/>
  <c r="AT46" i="1"/>
  <c r="EO46" i="1" s="1"/>
  <c r="ER45" i="1"/>
  <c r="EQ45" i="1"/>
  <c r="EP45" i="1"/>
  <c r="BW45" i="1"/>
  <c r="AT45" i="1"/>
  <c r="EO45" i="1" s="1"/>
  <c r="ER44" i="1"/>
  <c r="EQ44" i="1"/>
  <c r="EP44" i="1"/>
  <c r="EO44" i="1"/>
  <c r="BW44" i="1"/>
  <c r="ER43" i="1"/>
  <c r="EQ43" i="1"/>
  <c r="EP43" i="1"/>
  <c r="BW43" i="1"/>
  <c r="AT43" i="1"/>
  <c r="EO43" i="1" s="1"/>
  <c r="ER42" i="1"/>
  <c r="EQ42" i="1"/>
  <c r="EP42" i="1"/>
  <c r="BW42" i="1"/>
  <c r="AT42" i="1"/>
  <c r="EO42" i="1" s="1"/>
  <c r="ER41" i="1"/>
  <c r="EQ41" i="1"/>
  <c r="EP41" i="1"/>
  <c r="CF41" i="1"/>
  <c r="BW41" i="1"/>
  <c r="AT41" i="1"/>
  <c r="EO41" i="1" s="1"/>
  <c r="ER40" i="1"/>
  <c r="EQ40" i="1"/>
  <c r="EP40" i="1"/>
  <c r="CF40" i="1"/>
  <c r="BW40" i="1"/>
  <c r="AT40" i="1"/>
  <c r="EO40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ER39" i="1"/>
  <c r="EQ39" i="1"/>
  <c r="EP39" i="1"/>
  <c r="EO39" i="1"/>
  <c r="BW39" i="1"/>
  <c r="A39" i="1"/>
  <c r="ER38" i="1"/>
  <c r="EQ38" i="1"/>
  <c r="EP38" i="1"/>
  <c r="EO38" i="1"/>
  <c r="DP38" i="1"/>
  <c r="BW38" i="1"/>
  <c r="A38" i="1"/>
  <c r="ER37" i="1"/>
  <c r="EQ37" i="1"/>
  <c r="EP37" i="1"/>
  <c r="EO37" i="1"/>
  <c r="DP37" i="1"/>
  <c r="BW37" i="1"/>
  <c r="EN77" i="1" l="1"/>
  <c r="CF73" i="1"/>
  <c r="EO77" i="1"/>
  <c r="EO80" i="1" s="1"/>
  <c r="BW71" i="1"/>
  <c r="BW70" i="1"/>
  <c r="EN80" i="1"/>
  <c r="EN82" i="1" s="1"/>
  <c r="EP53" i="1"/>
  <c r="ER70" i="1"/>
  <c r="CG73" i="1"/>
  <c r="EP77" i="1"/>
  <c r="EP80" i="1" s="1"/>
  <c r="EQ70" i="1"/>
  <c r="BW73" i="1" l="1"/>
  <c r="EO82" i="1" s="1"/>
  <c r="EN86" i="1"/>
  <c r="EQ77" i="1"/>
</calcChain>
</file>

<file path=xl/comments1.xml><?xml version="1.0" encoding="utf-8"?>
<comments xmlns="http://schemas.openxmlformats.org/spreadsheetml/2006/main">
  <authors>
    <author xml:space="preserve">Железнов Александр </author>
  </authors>
  <commentList>
    <comment ref="CF40" authorId="0">
      <text>
        <r>
          <rPr>
            <b/>
            <sz val="9"/>
            <color indexed="81"/>
            <rFont val="Tahoma"/>
            <family val="2"/>
            <charset val="204"/>
          </rPr>
          <t>Железнов Александр :</t>
        </r>
        <r>
          <rPr>
            <sz val="9"/>
            <color indexed="81"/>
            <rFont val="Tahoma"/>
            <family val="2"/>
            <charset val="204"/>
          </rPr>
          <t xml:space="preserve">
Оплата усл. Поддержке сайта 15,6
</t>
        </r>
      </text>
    </comment>
    <comment ref="CF41" authorId="0">
      <text>
        <r>
          <rPr>
            <b/>
            <sz val="9"/>
            <color indexed="81"/>
            <rFont val="Tahoma"/>
            <family val="2"/>
            <charset val="204"/>
          </rPr>
          <t>Железнов Александр :</t>
        </r>
        <r>
          <rPr>
            <sz val="9"/>
            <color indexed="81"/>
            <rFont val="Tahoma"/>
            <family val="2"/>
            <charset val="204"/>
          </rPr>
          <t xml:space="preserve">
оплата усл ТЕОЛА 38,4 15,6 42</t>
        </r>
      </text>
    </comment>
    <comment ref="CF51" authorId="0">
      <text>
        <r>
          <rPr>
            <b/>
            <sz val="9"/>
            <color indexed="81"/>
            <rFont val="Tahoma"/>
            <charset val="1"/>
          </rPr>
          <t>Железнов Александр :</t>
        </r>
        <r>
          <rPr>
            <sz val="9"/>
            <color indexed="81"/>
            <rFont val="Tahoma"/>
            <charset val="1"/>
          </rPr>
          <t xml:space="preserve">
см.03.03.</t>
        </r>
      </text>
    </comment>
    <comment ref="CF56" authorId="0">
      <text>
        <r>
          <rPr>
            <b/>
            <sz val="9"/>
            <color indexed="81"/>
            <rFont val="Tahoma"/>
            <family val="2"/>
            <charset val="204"/>
          </rPr>
          <t>Железнов Александр :</t>
        </r>
        <r>
          <rPr>
            <sz val="9"/>
            <color indexed="81"/>
            <rFont val="Tahoma"/>
            <family val="2"/>
            <charset val="204"/>
          </rPr>
          <t xml:space="preserve">
транспортировка умерших в морг за янв.февр -43 440,00</t>
        </r>
      </text>
    </comment>
    <comment ref="CF60" authorId="0">
      <text>
        <r>
          <rPr>
            <b/>
            <sz val="9"/>
            <color indexed="81"/>
            <rFont val="Tahoma"/>
            <charset val="1"/>
          </rPr>
          <t>Железнов Александр :</t>
        </r>
        <r>
          <rPr>
            <sz val="9"/>
            <color indexed="81"/>
            <rFont val="Tahoma"/>
            <charset val="1"/>
          </rPr>
          <t xml:space="preserve">
03.03.</t>
        </r>
      </text>
    </comment>
    <comment ref="CF65" authorId="0">
      <text>
        <r>
          <rPr>
            <b/>
            <sz val="9"/>
            <color indexed="81"/>
            <rFont val="Tahoma"/>
            <charset val="1"/>
          </rPr>
          <t>Железнов Александр :</t>
        </r>
        <r>
          <rPr>
            <sz val="9"/>
            <color indexed="81"/>
            <rFont val="Tahoma"/>
            <charset val="1"/>
          </rPr>
          <t xml:space="preserve">
03.03.</t>
        </r>
      </text>
    </comment>
  </commentList>
</comments>
</file>

<file path=xl/sharedStrings.xml><?xml version="1.0" encoding="utf-8"?>
<sst xmlns="http://schemas.openxmlformats.org/spreadsheetml/2006/main" count="363" uniqueCount="158">
  <si>
    <t>Приложение</t>
  </si>
  <si>
    <t xml:space="preserve">к постановлению администрации </t>
  </si>
  <si>
    <t>от 06 марта 2017 года №25</t>
  </si>
  <si>
    <t xml:space="preserve">План закупок товаров, работ, услуг для обеспечения нужд Шапкинского сельского </t>
  </si>
  <si>
    <t>поселения Тосненского района Ленинградской области</t>
  </si>
  <si>
    <t xml:space="preserve"> на 20</t>
  </si>
  <si>
    <t>17</t>
  </si>
  <si>
    <t>финансовый год и</t>
  </si>
  <si>
    <t>плановый период 20</t>
  </si>
  <si>
    <t>19</t>
  </si>
  <si>
    <t>годов</t>
  </si>
  <si>
    <t>Коды</t>
  </si>
  <si>
    <t>Дата</t>
  </si>
  <si>
    <t>16.01.2017</t>
  </si>
  <si>
    <t>Наименование государственного (муниципального)</t>
  </si>
  <si>
    <t>Администрация Шапкинского сельского поселения Тосненского района Ленинградской области</t>
  </si>
  <si>
    <t>по ОКПО</t>
  </si>
  <si>
    <t>46244440</t>
  </si>
  <si>
    <t>заказчика, бюджетного, автономного учреждения или</t>
  </si>
  <si>
    <t>ИНН</t>
  </si>
  <si>
    <t>4716024659</t>
  </si>
  <si>
    <t>государственного (муниципального) унитарного предприятия</t>
  </si>
  <si>
    <t>КПП</t>
  </si>
  <si>
    <t>471601001</t>
  </si>
  <si>
    <t>Организационно-правовая форма</t>
  </si>
  <si>
    <t>казенное учреждение</t>
  </si>
  <si>
    <t>муниципальная</t>
  </si>
  <si>
    <t>по ОКОПФ</t>
  </si>
  <si>
    <t>Наименование публично-правового образования</t>
  </si>
  <si>
    <t>по  ОКТМО</t>
  </si>
  <si>
    <t>41648464</t>
  </si>
  <si>
    <t>Местонахождение (адрес), телефон, адрес электронной почты</t>
  </si>
  <si>
    <t>187025, Ленинградская обл., Тосненский район, пос. Шапки, ул. Н. Куковеровой, д. 4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</si>
  <si>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</si>
  <si>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</si>
  <si>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</si>
  <si>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</si>
  <si>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</si>
  <si>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</si>
  <si>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Вид документа (базовый (0); измененный (порядковый код</t>
  </si>
  <si>
    <t>изменения</t>
  </si>
  <si>
    <t>изменения)</t>
  </si>
  <si>
    <t>№</t>
  </si>
  <si>
    <t>Идентифи-</t>
  </si>
  <si>
    <t>Цель осуществления закупки</t>
  </si>
  <si>
    <t>Наименование</t>
  </si>
  <si>
    <t>Планируемый</t>
  </si>
  <si>
    <t>Объем финансового обеспечения</t>
  </si>
  <si>
    <t>Сроки</t>
  </si>
  <si>
    <t>Дополнительная</t>
  </si>
  <si>
    <t>Информация</t>
  </si>
  <si>
    <t>Обоснование</t>
  </si>
  <si>
    <t>п/п</t>
  </si>
  <si>
    <t>кационный</t>
  </si>
  <si>
    <t>объекта закупки</t>
  </si>
  <si>
    <t>год размеще-</t>
  </si>
  <si>
    <t>(тыс. рублей)</t>
  </si>
  <si>
    <t>(периодич-</t>
  </si>
  <si>
    <t>информация в соот-</t>
  </si>
  <si>
    <t>о проведении</t>
  </si>
  <si>
    <t>внесения</t>
  </si>
  <si>
    <t>ный код</t>
  </si>
  <si>
    <t>наименование мероприя-</t>
  </si>
  <si>
    <t>ожидаемый</t>
  </si>
  <si>
    <t>ния извещения,</t>
  </si>
  <si>
    <t>всего</t>
  </si>
  <si>
    <t>в том числе планируемые продажи</t>
  </si>
  <si>
    <t>ность)</t>
  </si>
  <si>
    <t>ветствии с пунктом</t>
  </si>
  <si>
    <t>общественного</t>
  </si>
  <si>
    <t>изменений</t>
  </si>
  <si>
    <t>закупки**</t>
  </si>
  <si>
    <t>тия государственной</t>
  </si>
  <si>
    <t>результат</t>
  </si>
  <si>
    <t>направления</t>
  </si>
  <si>
    <t>на текущий</t>
  </si>
  <si>
    <t>на плановый</t>
  </si>
  <si>
    <t>на последу-</t>
  </si>
  <si>
    <t>осуществле-</t>
  </si>
  <si>
    <t>7 части 2 статьи 17</t>
  </si>
  <si>
    <t>обсуждения</t>
  </si>
  <si>
    <t>(муниципальной)</t>
  </si>
  <si>
    <t>реализации</t>
  </si>
  <si>
    <t>приглашения,</t>
  </si>
  <si>
    <t>финансовый</t>
  </si>
  <si>
    <t>период</t>
  </si>
  <si>
    <t>ющие</t>
  </si>
  <si>
    <t>ния планиру-</t>
  </si>
  <si>
    <t>Федерального зако-</t>
  </si>
  <si>
    <t>закупки</t>
  </si>
  <si>
    <t>программы либо</t>
  </si>
  <si>
    <t>мероприятия</t>
  </si>
  <si>
    <t>заключения</t>
  </si>
  <si>
    <t>год</t>
  </si>
  <si>
    <t>на первый</t>
  </si>
  <si>
    <t>на второй</t>
  </si>
  <si>
    <t>годы</t>
  </si>
  <si>
    <t>емых закупок</t>
  </si>
  <si>
    <t>на «О контрактной</t>
  </si>
  <si>
    <t>(да или нет)</t>
  </si>
  <si>
    <t>непрограммные</t>
  </si>
  <si>
    <t>государственной</t>
  </si>
  <si>
    <t>контракта с</t>
  </si>
  <si>
    <t>системе в сфере</t>
  </si>
  <si>
    <t>направления деятельности</t>
  </si>
  <si>
    <t>единственным</t>
  </si>
  <si>
    <t>закупок товаров,</t>
  </si>
  <si>
    <t>(функции, полномочия)</t>
  </si>
  <si>
    <t>программы***</t>
  </si>
  <si>
    <t>поставщиком</t>
  </si>
  <si>
    <t>работ, услуг для</t>
  </si>
  <si>
    <t>(подрядчиком,</t>
  </si>
  <si>
    <t>обеспечения госу-</t>
  </si>
  <si>
    <t>исполнителем)</t>
  </si>
  <si>
    <t>дарственных и му-</t>
  </si>
  <si>
    <t>ниципальных нужд»</t>
  </si>
  <si>
    <t>173471602465947160100100010003513244</t>
  </si>
  <si>
    <t>Обеспечение муниципальных нужд</t>
  </si>
  <si>
    <t>Бесперебойная поставка электрической энергии</t>
  </si>
  <si>
    <t xml:space="preserve">Поставка электрической энергии </t>
  </si>
  <si>
    <t>ежемесячно</t>
  </si>
  <si>
    <t>нет</t>
  </si>
  <si>
    <t>173471602465947160100100020013530244</t>
  </si>
  <si>
    <t>Бесперебойная поставка  тепловой энергии игорячей воды</t>
  </si>
  <si>
    <t>Оказание услуг по отпуску тепловой  энергии в горячей воде</t>
  </si>
  <si>
    <t>173471602465947160100100030003600244</t>
  </si>
  <si>
    <t>Бесперебойная поставка халодной воды</t>
  </si>
  <si>
    <t>Оказание услуг по подаче абоненту через присоединенную водопроводную сеть из централизованного водоснабжения холодную (питьевую) воду</t>
  </si>
  <si>
    <t>173471602465947160100140000000000242</t>
  </si>
  <si>
    <t>Х</t>
  </si>
  <si>
    <t>173471602465947160100150000000000244</t>
  </si>
  <si>
    <t>009 0309 0810211620 244</t>
  </si>
  <si>
    <t>009 0501 9990113770 244</t>
  </si>
  <si>
    <t>009 0503 15001S0880 244</t>
  </si>
  <si>
    <t>Итого объем финансового обеспечения, предусмотренного</t>
  </si>
  <si>
    <t>на заключение контрактов</t>
  </si>
  <si>
    <t xml:space="preserve">Немешев Мерхайдар Сямиулович глава администрации Шапкинского сельского поселения </t>
  </si>
  <si>
    <t>«</t>
  </si>
  <si>
    <t>06</t>
  </si>
  <si>
    <t>»</t>
  </si>
  <si>
    <t>марта</t>
  </si>
  <si>
    <t>г.</t>
  </si>
  <si>
    <t>(Ф.И.О., должность руководителя (уполномоченного должностного лица) заказчика)</t>
  </si>
  <si>
    <t>(дата утверждения)</t>
  </si>
  <si>
    <t>Железнов Александр Валерьевич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</si>
  <si>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</si>
  <si>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</si>
  <si>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</si>
  <si>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</si>
  <si>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</si>
  <si>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</si>
  <si>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</si>
  <si>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</si>
  <si>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</si>
  <si>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</si>
  <si>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</si>
  <si>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</si>
  <si>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*** Графа заполняется в случае, если планируемая закупка включена в государственную (муниципальную) программу.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</si>
</sst>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20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2060"/>
      <name val="Arial"/>
      <family val="2"/>
      <charset val="204"/>
    </font>
    <font>
      <i/>
      <sz val="8"/>
      <name val="Times New Roman"/>
      <family val="1"/>
      <charset val="204"/>
    </font>
    <font>
      <b/>
      <i/>
      <sz val="8"/>
      <color rgb="FF00206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rgb="FF00206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00206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49" fontId="6" fillId="0" borderId="2" xfId="0" applyNumberFormat="1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Fill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3" xfId="0" applyNumberFormat="1" applyFont="1" applyBorder="1" applyAlignment="1">
      <alignment horizontal="left" indent="1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49" fontId="8" fillId="0" borderId="5" xfId="0" applyNumberFormat="1" applyFont="1" applyBorder="1" applyAlignment="1">
      <alignment horizontal="left" vertical="center" indent="1"/>
    </xf>
    <xf numFmtId="49" fontId="8" fillId="0" borderId="6" xfId="0" applyNumberFormat="1" applyFont="1" applyBorder="1" applyAlignment="1">
      <alignment horizontal="left" vertical="center" indent="1"/>
    </xf>
    <xf numFmtId="49" fontId="8" fillId="0" borderId="7" xfId="0" applyNumberFormat="1" applyFont="1" applyBorder="1" applyAlignment="1">
      <alignment horizontal="left" vertical="center" indent="1"/>
    </xf>
    <xf numFmtId="49" fontId="8" fillId="0" borderId="8" xfId="0" applyNumberFormat="1" applyFont="1" applyBorder="1" applyAlignment="1">
      <alignment horizontal="left" vertical="center" indent="1"/>
    </xf>
    <xf numFmtId="49" fontId="8" fillId="0" borderId="2" xfId="0" applyNumberFormat="1" applyFont="1" applyBorder="1" applyAlignment="1">
      <alignment horizontal="left" vertical="center" indent="1"/>
    </xf>
    <xf numFmtId="49" fontId="8" fillId="0" borderId="9" xfId="0" applyNumberFormat="1" applyFont="1" applyBorder="1" applyAlignment="1">
      <alignment horizontal="left" vertical="center" inden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 inden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8" fillId="0" borderId="2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 indent="8"/>
    </xf>
    <xf numFmtId="4" fontId="12" fillId="2" borderId="1" xfId="0" applyNumberFormat="1" applyFont="1" applyFill="1" applyBorder="1" applyAlignment="1">
      <alignment horizontal="center"/>
    </xf>
    <xf numFmtId="4" fontId="15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" fontId="3" fillId="2" borderId="1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Fill="1" applyAlignment="1"/>
    <xf numFmtId="0" fontId="3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54;&#1042;&#1057;&#1045;&#1044;&#1053;&#1045;&#1042;&#1053;&#1040;&#1071;/&#1047;&#1040;&#1050;&#1059;&#1055;&#1050;&#1048;/&#1047;&#1040;&#1050;&#1059;&#1055;&#1050;&#1048;%202016/&#1055;&#1083;&#1072;&#1085;&#1080;&#1088;&#1086;&#1074;&#1072;&#1085;&#1080;&#1077;%202016/&#1057;&#1086;&#1088;&#1090;&#1080;&#1088;&#1091;&#1077;&#1084;%20&#1087;&#1086;%20&#1050;&#1041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54;&#1042;&#1057;&#1045;&#1044;&#1053;&#1045;&#1042;&#1053;&#1040;&#1071;/&#1047;&#1040;&#1050;&#1059;&#1055;&#1050;&#1048;/&#1055;&#1051;&#1040;&#1053;&#1048;&#1056;&#1054;&#1042;&#1040;&#1053;&#1048;&#1045;/&#1048;&#1079;%20&#1073;&#1102;&#1076;&#1078;&#1077;&#1090;&#1072;/&#1050;&#1086;&#1085;&#1089;&#1086;&#1083;&#1080;&#1076;&#1072;&#1081;&#1080;&#1103;%20&#1050;&#1041;&#1050;%20&#1074;%20&#1055;&#1047;%20&#1055;&#104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54;&#1042;&#1057;&#1045;&#1044;&#1053;&#1045;&#1042;&#1053;&#1040;&#1071;/&#1047;&#1040;&#1050;&#1059;&#1055;&#1050;&#1048;/&#1055;&#1051;&#1040;&#1053;&#1048;&#1056;&#1054;&#1042;&#1040;&#1053;&#1048;&#1045;/&#1048;&#1079;%20&#1073;&#1102;&#1076;&#1078;&#1077;&#1090;&#1072;/&#1050;&#1086;&#1089;&#1086;&#1083;&#1080;&#1076;&#1072;&#1094;&#1080;&#1103;%202017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\Downloads\&#1080;&#1089;&#1087;&#1086;&#1083;&#1085;&#1077;&#1085;&#1080;&#1077;%20&#1103;&#1085;&#1074;&#1072;&#1088;&#1100;-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"/>
      <sheetName val="Лист1"/>
      <sheetName val="Сорт1"/>
      <sheetName val="Сорт(2)"/>
    </sheetNames>
    <sheetDataSet>
      <sheetData sheetId="0" refreshError="1"/>
      <sheetData sheetId="1" refreshError="1"/>
      <sheetData sheetId="2" refreshError="1"/>
      <sheetData sheetId="3" refreshError="1">
        <row r="40">
          <cell r="E40" t="str">
            <v>009 0104 9130100040 242</v>
          </cell>
        </row>
        <row r="41">
          <cell r="E41" t="str">
            <v>009 0104 9130100040 244</v>
          </cell>
        </row>
        <row r="44">
          <cell r="E44" t="str">
            <v>009 0309 0820111550 244</v>
          </cell>
        </row>
        <row r="46">
          <cell r="E46" t="str">
            <v>009 0409 1010110100 244</v>
          </cell>
        </row>
        <row r="47">
          <cell r="E47" t="str">
            <v>009 0412 9990110360 244</v>
          </cell>
        </row>
        <row r="49">
          <cell r="E49" t="str">
            <v>009 0502 9990110630 244</v>
          </cell>
        </row>
        <row r="50">
          <cell r="E50" t="str">
            <v>009 0503 9990113280 244</v>
          </cell>
        </row>
        <row r="51">
          <cell r="E51" t="str">
            <v>009 0503 9990113300 244</v>
          </cell>
        </row>
        <row r="52">
          <cell r="E52" t="str">
            <v>009 0707 9990111680 244</v>
          </cell>
        </row>
        <row r="53">
          <cell r="E53" t="str">
            <v>009 1105 9990111300 244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лист"/>
      <sheetName val="Сводный лист (2)"/>
      <sheetName val="Сводный лист (3)"/>
      <sheetName val="В ПЗ ПГ"/>
      <sheetName val="Лист1"/>
    </sheetNames>
    <sheetDataSet>
      <sheetData sheetId="0"/>
      <sheetData sheetId="1"/>
      <sheetData sheetId="2"/>
      <sheetData sheetId="3">
        <row r="15">
          <cell r="G15" t="str">
            <v>009 0113 9290100030 244</v>
          </cell>
        </row>
        <row r="16">
          <cell r="G16" t="str">
            <v>009 0203 9990151180 244</v>
          </cell>
        </row>
        <row r="19">
          <cell r="G19" t="str">
            <v>009 0309 1500170880 244</v>
          </cell>
        </row>
        <row r="20">
          <cell r="G20" t="str">
            <v>009 0309 1500174390 244</v>
          </cell>
        </row>
        <row r="21">
          <cell r="G21" t="str">
            <v>009 0309 15001S0880 244</v>
          </cell>
        </row>
        <row r="22">
          <cell r="G22" t="str">
            <v>009 0309 15001S4390 244</v>
          </cell>
        </row>
        <row r="23">
          <cell r="G23" t="str">
            <v>009 0314 9130171340 244</v>
          </cell>
        </row>
        <row r="25">
          <cell r="G25" t="str">
            <v>009 0409 1010110110 244</v>
          </cell>
        </row>
        <row r="26">
          <cell r="G26" t="str">
            <v>009 0409 1010170140 244</v>
          </cell>
          <cell r="I26">
            <v>292000</v>
          </cell>
        </row>
        <row r="27">
          <cell r="G27" t="str">
            <v>009 0409 1500170880 244</v>
          </cell>
        </row>
        <row r="28">
          <cell r="G28" t="str">
            <v>009 0409 15001S0880 244</v>
          </cell>
        </row>
        <row r="30">
          <cell r="G30" t="str">
            <v>009 0501 9990196010 244</v>
          </cell>
        </row>
        <row r="31">
          <cell r="G31" t="str">
            <v>009 0502 1500170880 244</v>
          </cell>
        </row>
        <row r="33">
          <cell r="G33" t="str">
            <v>009 0502 15001S0880 244</v>
          </cell>
        </row>
        <row r="34">
          <cell r="G34" t="str">
            <v>009 0503 1500170880 244</v>
          </cell>
        </row>
        <row r="35">
          <cell r="G35" t="str">
            <v>009 0503 1500174390 244</v>
          </cell>
        </row>
        <row r="39">
          <cell r="G39" t="str">
            <v>009 0503 15001S4390 244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 лист"/>
      <sheetName val="Сводный лист (2)"/>
      <sheetName val="Сводный лист (3)"/>
      <sheetName val="18-19"/>
    </sheetNames>
    <sheetDataSet>
      <sheetData sheetId="0" refreshError="1"/>
      <sheetData sheetId="1" refreshError="1"/>
      <sheetData sheetId="2" refreshError="1"/>
      <sheetData sheetId="3">
        <row r="48">
          <cell r="G48" t="str">
            <v>009 0707 9990111680 244</v>
          </cell>
          <cell r="H48">
            <v>30000</v>
          </cell>
          <cell r="I48">
            <v>30000</v>
          </cell>
        </row>
        <row r="49">
          <cell r="G49" t="str">
            <v>009 1105 9990111300 244</v>
          </cell>
          <cell r="H49">
            <v>30000</v>
          </cell>
          <cell r="I49">
            <v>30000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юджет (2)"/>
    </sheetNames>
    <sheetDataSet>
      <sheetData sheetId="0"/>
      <sheetData sheetId="1">
        <row r="20">
          <cell r="E20">
            <v>45.467699999999994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R101"/>
  <sheetViews>
    <sheetView tabSelected="1" view="pageBreakPreview" zoomScale="70" zoomScaleNormal="85" zoomScaleSheetLayoutView="70" zoomScalePageLayoutView="25" workbookViewId="0">
      <selection activeCell="BW40" sqref="BW40:CE40"/>
    </sheetView>
  </sheetViews>
  <sheetFormatPr defaultColWidth="1.109375" defaultRowHeight="15.6" x14ac:dyDescent="0.3"/>
  <cols>
    <col min="1" max="4" width="1.109375" style="47"/>
    <col min="5" max="6" width="1.109375" style="48" customWidth="1"/>
    <col min="7" max="10" width="2.77734375" style="48" customWidth="1"/>
    <col min="11" max="11" width="3" style="48" customWidth="1"/>
    <col min="12" max="12" width="2.21875" style="48" customWidth="1"/>
    <col min="13" max="29" width="1.109375" style="47"/>
    <col min="30" max="30" width="1.109375" style="47" customWidth="1"/>
    <col min="31" max="45" width="1.109375" style="47"/>
    <col min="46" max="63" width="1.77734375" style="47" customWidth="1"/>
    <col min="64" max="64" width="1.109375" style="47"/>
    <col min="65" max="65" width="1.77734375" style="47" customWidth="1"/>
    <col min="66" max="74" width="1.109375" style="47"/>
    <col min="75" max="75" width="1.109375" style="47" customWidth="1"/>
    <col min="76" max="83" width="1.109375" style="47"/>
    <col min="84" max="84" width="9.6640625" style="47" customWidth="1"/>
    <col min="85" max="85" width="11.33203125" style="49" customWidth="1"/>
    <col min="86" max="86" width="11" style="49" customWidth="1"/>
    <col min="87" max="90" width="1.109375" style="49"/>
    <col min="91" max="143" width="1.109375" style="47"/>
    <col min="144" max="144" width="14.88671875" style="50" customWidth="1"/>
    <col min="145" max="145" width="26.77734375" style="47" customWidth="1"/>
    <col min="146" max="146" width="14.88671875" style="47" customWidth="1"/>
    <col min="147" max="147" width="20.44140625" style="47" customWidth="1"/>
    <col min="148" max="148" width="8.77734375" style="47" customWidth="1"/>
    <col min="149" max="16384" width="1.109375" style="47"/>
  </cols>
  <sheetData>
    <row r="1" spans="1:144" s="1" customFormat="1" ht="13.2" x14ac:dyDescent="0.25">
      <c r="E1" s="2"/>
      <c r="F1" s="2"/>
      <c r="G1" s="2"/>
      <c r="H1" s="2"/>
      <c r="I1" s="2"/>
      <c r="J1" s="2"/>
      <c r="K1" s="2"/>
      <c r="L1" s="2"/>
      <c r="CG1" s="3"/>
      <c r="CH1" s="3"/>
      <c r="CI1" s="3"/>
      <c r="CJ1" s="3"/>
      <c r="CK1" s="3"/>
      <c r="CL1" s="3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5" t="s">
        <v>0</v>
      </c>
      <c r="EN1" s="6"/>
    </row>
    <row r="2" spans="1:144" s="1" customFormat="1" ht="13.2" x14ac:dyDescent="0.25">
      <c r="E2" s="2"/>
      <c r="F2" s="2"/>
      <c r="G2" s="2"/>
      <c r="H2" s="2"/>
      <c r="I2" s="2"/>
      <c r="J2" s="2"/>
      <c r="K2" s="2"/>
      <c r="L2" s="2"/>
      <c r="CG2" s="3"/>
      <c r="CH2" s="3"/>
      <c r="CI2" s="3"/>
      <c r="CJ2" s="3"/>
      <c r="CK2" s="3"/>
      <c r="CL2" s="3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5" t="s">
        <v>1</v>
      </c>
      <c r="EN2" s="6"/>
    </row>
    <row r="3" spans="1:144" s="1" customFormat="1" ht="13.2" x14ac:dyDescent="0.25">
      <c r="E3" s="2"/>
      <c r="F3" s="2"/>
      <c r="G3" s="2"/>
      <c r="H3" s="2"/>
      <c r="I3" s="2"/>
      <c r="J3" s="2"/>
      <c r="K3" s="2"/>
      <c r="L3" s="2"/>
      <c r="CG3" s="3"/>
      <c r="CH3" s="3"/>
      <c r="CI3" s="3"/>
      <c r="CJ3" s="3"/>
      <c r="CK3" s="3"/>
      <c r="CL3" s="3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5" t="s">
        <v>2</v>
      </c>
      <c r="EN3" s="6"/>
    </row>
    <row r="4" spans="1:144" s="1" customFormat="1" ht="10.199999999999999" x14ac:dyDescent="0.2">
      <c r="E4" s="2"/>
      <c r="F4" s="2"/>
      <c r="G4" s="2"/>
      <c r="H4" s="2"/>
      <c r="I4" s="2"/>
      <c r="J4" s="2"/>
      <c r="K4" s="2"/>
      <c r="L4" s="2"/>
      <c r="CG4" s="3"/>
      <c r="CH4" s="3"/>
      <c r="CI4" s="3"/>
      <c r="CJ4" s="3"/>
      <c r="CK4" s="3"/>
      <c r="CL4" s="3"/>
      <c r="EM4" s="7"/>
      <c r="EN4" s="6"/>
    </row>
    <row r="5" spans="1:144" s="8" customFormat="1" ht="10.199999999999999" x14ac:dyDescent="0.2">
      <c r="E5" s="9"/>
      <c r="F5" s="9"/>
      <c r="G5" s="9"/>
      <c r="H5" s="9"/>
      <c r="I5" s="9"/>
      <c r="J5" s="9"/>
      <c r="K5" s="9"/>
      <c r="L5" s="9"/>
      <c r="CG5" s="10"/>
      <c r="CH5" s="10"/>
      <c r="CI5" s="10"/>
      <c r="CJ5" s="10"/>
      <c r="CK5" s="10"/>
      <c r="CL5" s="10"/>
      <c r="EM5" s="11"/>
      <c r="EN5" s="12"/>
    </row>
    <row r="6" spans="1:144" s="16" customFormat="1" ht="17.399999999999999" x14ac:dyDescent="0.3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4" t="s">
        <v>4</v>
      </c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5"/>
    </row>
    <row r="7" spans="1:144" s="16" customFormat="1" ht="17.399999999999999" x14ac:dyDescent="0.3">
      <c r="E7" s="17"/>
      <c r="F7" s="17"/>
      <c r="G7" s="17"/>
      <c r="H7" s="17"/>
      <c r="I7" s="17"/>
      <c r="J7" s="17"/>
      <c r="K7" s="17"/>
      <c r="L7" s="17"/>
      <c r="AB7" s="13" t="s">
        <v>5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8" t="s">
        <v>6</v>
      </c>
      <c r="BJ7" s="18"/>
      <c r="BK7" s="18"/>
      <c r="BL7" s="19"/>
      <c r="BM7" s="13" t="s">
        <v>7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 t="s">
        <v>8</v>
      </c>
      <c r="CG7" s="13"/>
      <c r="CH7" s="13"/>
      <c r="CI7" s="20">
        <v>18</v>
      </c>
      <c r="CJ7" s="20"/>
      <c r="CK7" s="20"/>
      <c r="CL7" s="20"/>
      <c r="CM7" s="21" t="s">
        <v>9</v>
      </c>
      <c r="CN7" s="21"/>
      <c r="CO7" s="21"/>
      <c r="CP7" s="21"/>
      <c r="CR7" s="22" t="s">
        <v>10</v>
      </c>
      <c r="EN7" s="15"/>
    </row>
    <row r="8" spans="1:144" s="23" customFormat="1" ht="13.8" x14ac:dyDescent="0.25">
      <c r="E8" s="24"/>
      <c r="F8" s="24"/>
      <c r="G8" s="24"/>
      <c r="H8" s="24"/>
      <c r="I8" s="24"/>
      <c r="J8" s="24"/>
      <c r="K8" s="24"/>
      <c r="L8" s="24"/>
      <c r="CG8" s="25"/>
      <c r="CH8" s="25"/>
      <c r="CI8" s="25"/>
      <c r="CJ8" s="25"/>
      <c r="CK8" s="25"/>
      <c r="CL8" s="25"/>
      <c r="DW8" s="26" t="s">
        <v>11</v>
      </c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s="23" customFormat="1" ht="13.8" x14ac:dyDescent="0.25">
      <c r="E9" s="24"/>
      <c r="F9" s="24"/>
      <c r="G9" s="24"/>
      <c r="H9" s="24"/>
      <c r="I9" s="24"/>
      <c r="J9" s="24"/>
      <c r="K9" s="24"/>
      <c r="L9" s="24"/>
      <c r="CG9" s="25"/>
      <c r="CH9" s="25"/>
      <c r="CI9" s="25"/>
      <c r="CJ9" s="25"/>
      <c r="CK9" s="25"/>
      <c r="CL9" s="25"/>
      <c r="DU9" s="28" t="s">
        <v>12</v>
      </c>
      <c r="DW9" s="29" t="s">
        <v>13</v>
      </c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7"/>
    </row>
    <row r="10" spans="1:144" s="23" customFormat="1" ht="13.8" x14ac:dyDescent="0.25">
      <c r="A10" s="30" t="s">
        <v>14</v>
      </c>
      <c r="E10" s="24"/>
      <c r="F10" s="24"/>
      <c r="G10" s="24"/>
      <c r="H10" s="24"/>
      <c r="I10" s="24"/>
      <c r="J10" s="24"/>
      <c r="K10" s="24"/>
      <c r="L10" s="24"/>
      <c r="AY10" s="31" t="s">
        <v>15</v>
      </c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U10" s="28" t="s">
        <v>16</v>
      </c>
      <c r="DW10" s="29" t="s">
        <v>17</v>
      </c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7"/>
    </row>
    <row r="11" spans="1:144" s="23" customFormat="1" ht="13.8" x14ac:dyDescent="0.25">
      <c r="A11" s="30" t="s">
        <v>18</v>
      </c>
      <c r="E11" s="24"/>
      <c r="F11" s="24"/>
      <c r="G11" s="24"/>
      <c r="H11" s="24"/>
      <c r="I11" s="24"/>
      <c r="J11" s="24"/>
      <c r="K11" s="24"/>
      <c r="L11" s="24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U11" s="28" t="s">
        <v>19</v>
      </c>
      <c r="DW11" s="29" t="s">
        <v>20</v>
      </c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7"/>
    </row>
    <row r="12" spans="1:144" s="23" customFormat="1" ht="13.8" x14ac:dyDescent="0.25">
      <c r="A12" s="30" t="s">
        <v>21</v>
      </c>
      <c r="E12" s="24"/>
      <c r="F12" s="24"/>
      <c r="G12" s="24"/>
      <c r="H12" s="24"/>
      <c r="I12" s="24"/>
      <c r="J12" s="24"/>
      <c r="K12" s="24"/>
      <c r="L12" s="24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U12" s="28" t="s">
        <v>22</v>
      </c>
      <c r="DW12" s="29" t="s">
        <v>23</v>
      </c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7"/>
    </row>
    <row r="13" spans="1:144" s="23" customFormat="1" ht="13.8" x14ac:dyDescent="0.25">
      <c r="A13" s="30" t="s">
        <v>24</v>
      </c>
      <c r="E13" s="24"/>
      <c r="F13" s="24"/>
      <c r="G13" s="24"/>
      <c r="H13" s="24"/>
      <c r="I13" s="24"/>
      <c r="J13" s="24"/>
      <c r="K13" s="24"/>
      <c r="L13" s="24"/>
      <c r="AY13" s="33" t="s">
        <v>25</v>
      </c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 t="s">
        <v>26</v>
      </c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U13" s="28" t="s">
        <v>27</v>
      </c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7"/>
    </row>
    <row r="14" spans="1:144" s="23" customFormat="1" ht="13.8" x14ac:dyDescent="0.25">
      <c r="A14" s="30" t="s">
        <v>28</v>
      </c>
      <c r="E14" s="24"/>
      <c r="F14" s="24"/>
      <c r="G14" s="24"/>
      <c r="H14" s="24"/>
      <c r="I14" s="24"/>
      <c r="J14" s="24"/>
      <c r="K14" s="24"/>
      <c r="L14" s="2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U14" s="28" t="s">
        <v>29</v>
      </c>
      <c r="DW14" s="36" t="s">
        <v>30</v>
      </c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8"/>
      <c r="EN14" s="27"/>
    </row>
    <row r="15" spans="1:144" s="23" customFormat="1" ht="13.8" x14ac:dyDescent="0.25">
      <c r="A15" s="30" t="s">
        <v>31</v>
      </c>
      <c r="E15" s="24"/>
      <c r="F15" s="24"/>
      <c r="G15" s="24"/>
      <c r="H15" s="24"/>
      <c r="I15" s="24"/>
      <c r="J15" s="24"/>
      <c r="K15" s="24"/>
      <c r="L15" s="24"/>
      <c r="AY15" s="33" t="s">
        <v>32</v>
      </c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W15" s="39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1"/>
      <c r="EN15" s="27"/>
    </row>
    <row r="16" spans="1:144" s="23" customFormat="1" ht="13.8" x14ac:dyDescent="0.25">
      <c r="A16" s="30" t="s">
        <v>33</v>
      </c>
      <c r="E16" s="24"/>
      <c r="F16" s="24"/>
      <c r="G16" s="24"/>
      <c r="H16" s="24"/>
      <c r="I16" s="24"/>
      <c r="J16" s="24"/>
      <c r="K16" s="24"/>
      <c r="L16" s="24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U16" s="28" t="s">
        <v>16</v>
      </c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7"/>
    </row>
    <row r="17" spans="1:144" s="23" customFormat="1" ht="13.8" x14ac:dyDescent="0.25">
      <c r="A17" s="30" t="s">
        <v>34</v>
      </c>
      <c r="E17" s="24"/>
      <c r="F17" s="24"/>
      <c r="G17" s="24"/>
      <c r="H17" s="24"/>
      <c r="I17" s="24"/>
      <c r="J17" s="24"/>
      <c r="K17" s="24"/>
      <c r="L17" s="24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U17" s="28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7"/>
    </row>
    <row r="18" spans="1:144" s="23" customFormat="1" ht="13.8" x14ac:dyDescent="0.25">
      <c r="A18" s="30" t="s">
        <v>35</v>
      </c>
      <c r="E18" s="24"/>
      <c r="F18" s="24"/>
      <c r="G18" s="24"/>
      <c r="H18" s="24"/>
      <c r="I18" s="24"/>
      <c r="J18" s="24"/>
      <c r="K18" s="24"/>
      <c r="L18" s="24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U18" s="28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7"/>
    </row>
    <row r="19" spans="1:144" s="23" customFormat="1" ht="13.8" x14ac:dyDescent="0.25">
      <c r="A19" s="30" t="s">
        <v>36</v>
      </c>
      <c r="E19" s="24"/>
      <c r="F19" s="24"/>
      <c r="G19" s="24"/>
      <c r="H19" s="24"/>
      <c r="I19" s="24"/>
      <c r="J19" s="24"/>
      <c r="K19" s="24"/>
      <c r="L19" s="2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7"/>
    </row>
    <row r="20" spans="1:144" s="23" customFormat="1" ht="13.8" x14ac:dyDescent="0.25">
      <c r="A20" s="30" t="s">
        <v>37</v>
      </c>
      <c r="E20" s="24"/>
      <c r="F20" s="24"/>
      <c r="G20" s="24"/>
      <c r="H20" s="24"/>
      <c r="I20" s="24"/>
      <c r="J20" s="24"/>
      <c r="K20" s="24"/>
      <c r="L20" s="2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U20" s="28" t="s">
        <v>38</v>
      </c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7"/>
    </row>
    <row r="21" spans="1:144" s="23" customFormat="1" ht="13.8" x14ac:dyDescent="0.25">
      <c r="A21" s="30" t="s">
        <v>39</v>
      </c>
      <c r="E21" s="24"/>
      <c r="F21" s="24"/>
      <c r="G21" s="24"/>
      <c r="H21" s="24"/>
      <c r="I21" s="24"/>
      <c r="J21" s="24"/>
      <c r="K21" s="24"/>
      <c r="L21" s="24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U21" s="28" t="s">
        <v>40</v>
      </c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27"/>
    </row>
    <row r="22" spans="1:144" s="23" customFormat="1" ht="13.8" x14ac:dyDescent="0.25">
      <c r="A22" s="30" t="s">
        <v>41</v>
      </c>
      <c r="E22" s="24"/>
      <c r="F22" s="24"/>
      <c r="G22" s="24"/>
      <c r="H22" s="24"/>
      <c r="I22" s="24"/>
      <c r="J22" s="24"/>
      <c r="K22" s="24"/>
      <c r="L22" s="2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27"/>
    </row>
    <row r="23" spans="1:144" ht="6.9" customHeight="1" x14ac:dyDescent="0.3"/>
    <row r="24" spans="1:144" s="4" customFormat="1" ht="13.2" x14ac:dyDescent="0.25">
      <c r="A24" s="51" t="s">
        <v>42</v>
      </c>
      <c r="B24" s="52"/>
      <c r="C24" s="52"/>
      <c r="D24" s="53"/>
      <c r="E24" s="51" t="s">
        <v>43</v>
      </c>
      <c r="F24" s="52"/>
      <c r="G24" s="52"/>
      <c r="H24" s="52"/>
      <c r="I24" s="52"/>
      <c r="J24" s="52"/>
      <c r="K24" s="52"/>
      <c r="L24" s="52"/>
      <c r="M24" s="53"/>
      <c r="N24" s="51" t="s">
        <v>44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3"/>
      <c r="AT24" s="51" t="s">
        <v>45</v>
      </c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3"/>
      <c r="BL24" s="51" t="s">
        <v>46</v>
      </c>
      <c r="BM24" s="52"/>
      <c r="BN24" s="52"/>
      <c r="BO24" s="52"/>
      <c r="BP24" s="52"/>
      <c r="BQ24" s="52"/>
      <c r="BR24" s="52"/>
      <c r="BS24" s="52"/>
      <c r="BT24" s="52"/>
      <c r="BU24" s="52"/>
      <c r="BV24" s="53"/>
      <c r="BW24" s="51"/>
      <c r="BX24" s="52"/>
      <c r="BY24" s="52"/>
      <c r="BZ24" s="52"/>
      <c r="CA24" s="52"/>
      <c r="CB24" s="52"/>
      <c r="CC24" s="52"/>
      <c r="CD24" s="52"/>
      <c r="CE24" s="52"/>
      <c r="CF24" s="52" t="s">
        <v>47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3"/>
      <c r="CR24" s="51" t="s">
        <v>48</v>
      </c>
      <c r="CS24" s="52"/>
      <c r="CT24" s="52"/>
      <c r="CU24" s="52"/>
      <c r="CV24" s="52"/>
      <c r="CW24" s="52"/>
      <c r="CX24" s="52"/>
      <c r="CY24" s="52"/>
      <c r="CZ24" s="52"/>
      <c r="DA24" s="53"/>
      <c r="DB24" s="51" t="s">
        <v>49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3"/>
      <c r="DP24" s="51" t="s">
        <v>50</v>
      </c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3"/>
      <c r="EB24" s="51" t="s">
        <v>51</v>
      </c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3"/>
      <c r="EN24" s="54"/>
    </row>
    <row r="25" spans="1:144" s="4" customFormat="1" ht="13.2" x14ac:dyDescent="0.25">
      <c r="A25" s="55" t="s">
        <v>52</v>
      </c>
      <c r="B25" s="56"/>
      <c r="C25" s="56"/>
      <c r="D25" s="57"/>
      <c r="E25" s="55" t="s">
        <v>53</v>
      </c>
      <c r="F25" s="58"/>
      <c r="G25" s="58"/>
      <c r="H25" s="58"/>
      <c r="I25" s="58"/>
      <c r="J25" s="58"/>
      <c r="K25" s="58"/>
      <c r="L25" s="58"/>
      <c r="M25" s="57"/>
      <c r="N25" s="59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1"/>
      <c r="AT25" s="55" t="s">
        <v>54</v>
      </c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 t="s">
        <v>55</v>
      </c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59"/>
      <c r="BX25" s="60"/>
      <c r="BY25" s="60"/>
      <c r="BZ25" s="60"/>
      <c r="CA25" s="60"/>
      <c r="CB25" s="60"/>
      <c r="CC25" s="60"/>
      <c r="CD25" s="60"/>
      <c r="CE25" s="60"/>
      <c r="CF25" s="60" t="s">
        <v>56</v>
      </c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1"/>
      <c r="CR25" s="55" t="s">
        <v>57</v>
      </c>
      <c r="CS25" s="56"/>
      <c r="CT25" s="56"/>
      <c r="CU25" s="56"/>
      <c r="CV25" s="56"/>
      <c r="CW25" s="56"/>
      <c r="CX25" s="56"/>
      <c r="CY25" s="56"/>
      <c r="CZ25" s="56"/>
      <c r="DA25" s="57"/>
      <c r="DB25" s="55" t="s">
        <v>58</v>
      </c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7"/>
      <c r="DP25" s="55" t="s">
        <v>59</v>
      </c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7"/>
      <c r="EB25" s="55" t="s">
        <v>60</v>
      </c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7"/>
      <c r="EN25" s="54"/>
    </row>
    <row r="26" spans="1:144" s="4" customFormat="1" ht="13.2" x14ac:dyDescent="0.25">
      <c r="A26" s="55"/>
      <c r="B26" s="56"/>
      <c r="C26" s="56"/>
      <c r="D26" s="57"/>
      <c r="E26" s="55" t="s">
        <v>61</v>
      </c>
      <c r="F26" s="56"/>
      <c r="G26" s="56"/>
      <c r="H26" s="56"/>
      <c r="I26" s="56"/>
      <c r="J26" s="56"/>
      <c r="K26" s="56"/>
      <c r="L26" s="56"/>
      <c r="M26" s="57"/>
      <c r="N26" s="52" t="s">
        <v>62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3"/>
      <c r="AG26" s="51" t="s">
        <v>63</v>
      </c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3"/>
      <c r="AT26" s="55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7"/>
      <c r="BL26" s="55" t="s">
        <v>64</v>
      </c>
      <c r="BM26" s="56"/>
      <c r="BN26" s="56"/>
      <c r="BO26" s="56"/>
      <c r="BP26" s="56"/>
      <c r="BQ26" s="56"/>
      <c r="BR26" s="56"/>
      <c r="BS26" s="56"/>
      <c r="BT26" s="56"/>
      <c r="BU26" s="56"/>
      <c r="BV26" s="57"/>
      <c r="BW26" s="51" t="s">
        <v>65</v>
      </c>
      <c r="BX26" s="52"/>
      <c r="BY26" s="52"/>
      <c r="BZ26" s="52"/>
      <c r="CA26" s="52"/>
      <c r="CB26" s="52"/>
      <c r="CC26" s="52"/>
      <c r="CD26" s="52"/>
      <c r="CE26" s="53"/>
      <c r="CF26" s="62" t="s">
        <v>66</v>
      </c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4"/>
      <c r="CR26" s="55" t="s">
        <v>67</v>
      </c>
      <c r="CS26" s="56"/>
      <c r="CT26" s="56"/>
      <c r="CU26" s="56"/>
      <c r="CV26" s="56"/>
      <c r="CW26" s="56"/>
      <c r="CX26" s="56"/>
      <c r="CY26" s="56"/>
      <c r="CZ26" s="56"/>
      <c r="DA26" s="57"/>
      <c r="DB26" s="55" t="s">
        <v>68</v>
      </c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7"/>
      <c r="DP26" s="55" t="s">
        <v>69</v>
      </c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7"/>
      <c r="EB26" s="55" t="s">
        <v>70</v>
      </c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7"/>
      <c r="EN26" s="54"/>
    </row>
    <row r="27" spans="1:144" s="4" customFormat="1" ht="13.2" x14ac:dyDescent="0.25">
      <c r="A27" s="55"/>
      <c r="B27" s="56"/>
      <c r="C27" s="56"/>
      <c r="D27" s="57"/>
      <c r="E27" s="55" t="s">
        <v>71</v>
      </c>
      <c r="F27" s="56"/>
      <c r="G27" s="56"/>
      <c r="H27" s="56"/>
      <c r="I27" s="56"/>
      <c r="J27" s="56"/>
      <c r="K27" s="56"/>
      <c r="L27" s="56"/>
      <c r="M27" s="57"/>
      <c r="N27" s="56" t="s">
        <v>72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7"/>
      <c r="AG27" s="55" t="s">
        <v>73</v>
      </c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7"/>
      <c r="AT27" s="55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 t="s">
        <v>74</v>
      </c>
      <c r="BM27" s="56"/>
      <c r="BN27" s="56"/>
      <c r="BO27" s="56"/>
      <c r="BP27" s="56"/>
      <c r="BQ27" s="56"/>
      <c r="BR27" s="56"/>
      <c r="BS27" s="56"/>
      <c r="BT27" s="56"/>
      <c r="BU27" s="56"/>
      <c r="BV27" s="57"/>
      <c r="BW27" s="55"/>
      <c r="BX27" s="56"/>
      <c r="BY27" s="56"/>
      <c r="BZ27" s="56"/>
      <c r="CA27" s="56"/>
      <c r="CB27" s="56"/>
      <c r="CC27" s="56"/>
      <c r="CD27" s="56"/>
      <c r="CE27" s="57"/>
      <c r="CF27" s="65" t="s">
        <v>75</v>
      </c>
      <c r="CG27" s="51" t="s">
        <v>76</v>
      </c>
      <c r="CH27" s="52"/>
      <c r="CI27" s="51" t="s">
        <v>77</v>
      </c>
      <c r="CJ27" s="52"/>
      <c r="CK27" s="52"/>
      <c r="CL27" s="52"/>
      <c r="CM27" s="52"/>
      <c r="CN27" s="52"/>
      <c r="CO27" s="52"/>
      <c r="CP27" s="52"/>
      <c r="CQ27" s="53"/>
      <c r="CR27" s="55" t="s">
        <v>78</v>
      </c>
      <c r="CS27" s="56"/>
      <c r="CT27" s="56"/>
      <c r="CU27" s="56"/>
      <c r="CV27" s="56"/>
      <c r="CW27" s="56"/>
      <c r="CX27" s="56"/>
      <c r="CY27" s="56"/>
      <c r="CZ27" s="56"/>
      <c r="DA27" s="57"/>
      <c r="DB27" s="55" t="s">
        <v>79</v>
      </c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7"/>
      <c r="DP27" s="55" t="s">
        <v>80</v>
      </c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7"/>
      <c r="EB27" s="55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7"/>
      <c r="EN27" s="54"/>
    </row>
    <row r="28" spans="1:144" s="4" customFormat="1" ht="13.2" x14ac:dyDescent="0.25">
      <c r="A28" s="55"/>
      <c r="B28" s="56"/>
      <c r="C28" s="56"/>
      <c r="D28" s="57"/>
      <c r="E28" s="55"/>
      <c r="F28" s="56"/>
      <c r="G28" s="56"/>
      <c r="H28" s="56"/>
      <c r="I28" s="56"/>
      <c r="J28" s="56"/>
      <c r="K28" s="56"/>
      <c r="L28" s="56"/>
      <c r="M28" s="57"/>
      <c r="N28" s="56" t="s">
        <v>81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7"/>
      <c r="AG28" s="55" t="s">
        <v>82</v>
      </c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7"/>
      <c r="AT28" s="55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7"/>
      <c r="BL28" s="55" t="s">
        <v>83</v>
      </c>
      <c r="BM28" s="56"/>
      <c r="BN28" s="56"/>
      <c r="BO28" s="56"/>
      <c r="BP28" s="56"/>
      <c r="BQ28" s="56"/>
      <c r="BR28" s="56"/>
      <c r="BS28" s="56"/>
      <c r="BT28" s="56"/>
      <c r="BU28" s="56"/>
      <c r="BV28" s="57"/>
      <c r="BW28" s="55"/>
      <c r="BX28" s="56"/>
      <c r="BY28" s="56"/>
      <c r="BZ28" s="56"/>
      <c r="CA28" s="56"/>
      <c r="CB28" s="56"/>
      <c r="CC28" s="56"/>
      <c r="CD28" s="56"/>
      <c r="CE28" s="57"/>
      <c r="CF28" s="66" t="s">
        <v>84</v>
      </c>
      <c r="CG28" s="59" t="s">
        <v>85</v>
      </c>
      <c r="CH28" s="60"/>
      <c r="CI28" s="55" t="s">
        <v>86</v>
      </c>
      <c r="CJ28" s="56"/>
      <c r="CK28" s="56"/>
      <c r="CL28" s="56"/>
      <c r="CM28" s="56"/>
      <c r="CN28" s="56"/>
      <c r="CO28" s="56"/>
      <c r="CP28" s="56"/>
      <c r="CQ28" s="57"/>
      <c r="CR28" s="55" t="s">
        <v>87</v>
      </c>
      <c r="CS28" s="56"/>
      <c r="CT28" s="56"/>
      <c r="CU28" s="56"/>
      <c r="CV28" s="56"/>
      <c r="CW28" s="56"/>
      <c r="CX28" s="56"/>
      <c r="CY28" s="56"/>
      <c r="CZ28" s="56"/>
      <c r="DA28" s="57"/>
      <c r="DB28" s="55" t="s">
        <v>88</v>
      </c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7"/>
      <c r="DP28" s="55" t="s">
        <v>89</v>
      </c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7"/>
      <c r="EB28" s="55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7"/>
      <c r="EN28" s="54"/>
    </row>
    <row r="29" spans="1:144" s="4" customFormat="1" ht="13.2" x14ac:dyDescent="0.25">
      <c r="A29" s="55"/>
      <c r="B29" s="56"/>
      <c r="C29" s="56"/>
      <c r="D29" s="57"/>
      <c r="E29" s="55"/>
      <c r="F29" s="56"/>
      <c r="G29" s="56"/>
      <c r="H29" s="56"/>
      <c r="I29" s="56"/>
      <c r="J29" s="56"/>
      <c r="K29" s="56"/>
      <c r="L29" s="56"/>
      <c r="M29" s="57"/>
      <c r="N29" s="56" t="s">
        <v>90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7"/>
      <c r="AG29" s="55" t="s">
        <v>91</v>
      </c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7"/>
      <c r="AT29" s="55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 t="s">
        <v>92</v>
      </c>
      <c r="BM29" s="56"/>
      <c r="BN29" s="56"/>
      <c r="BO29" s="56"/>
      <c r="BP29" s="56"/>
      <c r="BQ29" s="56"/>
      <c r="BR29" s="56"/>
      <c r="BS29" s="56"/>
      <c r="BT29" s="56"/>
      <c r="BU29" s="56"/>
      <c r="BV29" s="57"/>
      <c r="BW29" s="55"/>
      <c r="BX29" s="56"/>
      <c r="BY29" s="56"/>
      <c r="BZ29" s="56"/>
      <c r="CA29" s="56"/>
      <c r="CB29" s="56"/>
      <c r="CC29" s="56"/>
      <c r="CD29" s="56"/>
      <c r="CE29" s="57"/>
      <c r="CF29" s="66" t="s">
        <v>93</v>
      </c>
      <c r="CG29" s="65" t="s">
        <v>94</v>
      </c>
      <c r="CH29" s="65" t="s">
        <v>95</v>
      </c>
      <c r="CI29" s="55" t="s">
        <v>96</v>
      </c>
      <c r="CJ29" s="56"/>
      <c r="CK29" s="56"/>
      <c r="CL29" s="56"/>
      <c r="CM29" s="56"/>
      <c r="CN29" s="56"/>
      <c r="CO29" s="56"/>
      <c r="CP29" s="56"/>
      <c r="CQ29" s="57"/>
      <c r="CR29" s="55" t="s">
        <v>97</v>
      </c>
      <c r="CS29" s="56"/>
      <c r="CT29" s="56"/>
      <c r="CU29" s="56"/>
      <c r="CV29" s="56"/>
      <c r="CW29" s="56"/>
      <c r="CX29" s="56"/>
      <c r="CY29" s="56"/>
      <c r="CZ29" s="56"/>
      <c r="DA29" s="57"/>
      <c r="DB29" s="55" t="s">
        <v>98</v>
      </c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7"/>
      <c r="DP29" s="55" t="s">
        <v>99</v>
      </c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7"/>
      <c r="EB29" s="55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7"/>
      <c r="EN29" s="54"/>
    </row>
    <row r="30" spans="1:144" s="4" customFormat="1" ht="13.2" x14ac:dyDescent="0.25">
      <c r="A30" s="55"/>
      <c r="B30" s="56"/>
      <c r="C30" s="56"/>
      <c r="D30" s="57"/>
      <c r="E30" s="55"/>
      <c r="F30" s="56"/>
      <c r="G30" s="56"/>
      <c r="H30" s="56"/>
      <c r="I30" s="56"/>
      <c r="J30" s="56"/>
      <c r="K30" s="56"/>
      <c r="L30" s="56"/>
      <c r="M30" s="57"/>
      <c r="N30" s="56" t="s">
        <v>100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7"/>
      <c r="AG30" s="55" t="s">
        <v>101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7"/>
      <c r="AT30" s="55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 t="s">
        <v>102</v>
      </c>
      <c r="BM30" s="56"/>
      <c r="BN30" s="56"/>
      <c r="BO30" s="56"/>
      <c r="BP30" s="56"/>
      <c r="BQ30" s="56"/>
      <c r="BR30" s="56"/>
      <c r="BS30" s="56"/>
      <c r="BT30" s="56"/>
      <c r="BU30" s="56"/>
      <c r="BV30" s="57"/>
      <c r="BW30" s="55"/>
      <c r="BX30" s="56"/>
      <c r="BY30" s="56"/>
      <c r="BZ30" s="56"/>
      <c r="CA30" s="56"/>
      <c r="CB30" s="56"/>
      <c r="CC30" s="56"/>
      <c r="CD30" s="56"/>
      <c r="CE30" s="57"/>
      <c r="CF30" s="66"/>
      <c r="CG30" s="66" t="s">
        <v>93</v>
      </c>
      <c r="CH30" s="66" t="s">
        <v>93</v>
      </c>
      <c r="CI30" s="55"/>
      <c r="CJ30" s="56"/>
      <c r="CK30" s="56"/>
      <c r="CL30" s="56"/>
      <c r="CM30" s="56"/>
      <c r="CN30" s="56"/>
      <c r="CO30" s="56"/>
      <c r="CP30" s="56"/>
      <c r="CQ30" s="57"/>
      <c r="CR30" s="55"/>
      <c r="CS30" s="56"/>
      <c r="CT30" s="56"/>
      <c r="CU30" s="56"/>
      <c r="CV30" s="56"/>
      <c r="CW30" s="56"/>
      <c r="CX30" s="56"/>
      <c r="CY30" s="56"/>
      <c r="CZ30" s="56"/>
      <c r="DA30" s="57"/>
      <c r="DB30" s="55" t="s">
        <v>103</v>
      </c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7"/>
      <c r="DP30" s="55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7"/>
      <c r="EB30" s="55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7"/>
      <c r="EN30" s="54"/>
    </row>
    <row r="31" spans="1:144" s="4" customFormat="1" ht="13.2" x14ac:dyDescent="0.25">
      <c r="A31" s="55"/>
      <c r="B31" s="56"/>
      <c r="C31" s="56"/>
      <c r="D31" s="57"/>
      <c r="E31" s="55"/>
      <c r="F31" s="56"/>
      <c r="G31" s="56"/>
      <c r="H31" s="56"/>
      <c r="I31" s="56"/>
      <c r="J31" s="56"/>
      <c r="K31" s="56"/>
      <c r="L31" s="56"/>
      <c r="M31" s="57"/>
      <c r="N31" s="56" t="s">
        <v>104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7"/>
      <c r="AG31" s="55" t="s">
        <v>81</v>
      </c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7"/>
      <c r="AT31" s="55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7"/>
      <c r="BL31" s="55" t="s">
        <v>105</v>
      </c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55"/>
      <c r="BX31" s="56"/>
      <c r="BY31" s="56"/>
      <c r="BZ31" s="56"/>
      <c r="CA31" s="56"/>
      <c r="CB31" s="56"/>
      <c r="CC31" s="56"/>
      <c r="CD31" s="56"/>
      <c r="CE31" s="57"/>
      <c r="CF31" s="66"/>
      <c r="CG31" s="66"/>
      <c r="CH31" s="66"/>
      <c r="CI31" s="55"/>
      <c r="CJ31" s="56"/>
      <c r="CK31" s="56"/>
      <c r="CL31" s="56"/>
      <c r="CM31" s="56"/>
      <c r="CN31" s="56"/>
      <c r="CO31" s="56"/>
      <c r="CP31" s="56"/>
      <c r="CQ31" s="57"/>
      <c r="CR31" s="55"/>
      <c r="CS31" s="56"/>
      <c r="CT31" s="56"/>
      <c r="CU31" s="56"/>
      <c r="CV31" s="56"/>
      <c r="CW31" s="56"/>
      <c r="CX31" s="56"/>
      <c r="CY31" s="56"/>
      <c r="CZ31" s="56"/>
      <c r="DA31" s="57"/>
      <c r="DB31" s="55" t="s">
        <v>106</v>
      </c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7"/>
      <c r="DP31" s="55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7"/>
      <c r="EB31" s="55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7"/>
      <c r="EN31" s="54"/>
    </row>
    <row r="32" spans="1:144" s="4" customFormat="1" ht="13.2" x14ac:dyDescent="0.25">
      <c r="A32" s="55"/>
      <c r="B32" s="56"/>
      <c r="C32" s="56"/>
      <c r="D32" s="57"/>
      <c r="E32" s="55"/>
      <c r="F32" s="56"/>
      <c r="G32" s="56"/>
      <c r="H32" s="56"/>
      <c r="I32" s="56"/>
      <c r="J32" s="56"/>
      <c r="K32" s="56"/>
      <c r="L32" s="56"/>
      <c r="M32" s="57"/>
      <c r="N32" s="56" t="s">
        <v>107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7"/>
      <c r="AG32" s="55" t="s">
        <v>108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7"/>
      <c r="AT32" s="55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7"/>
      <c r="BL32" s="55" t="s">
        <v>109</v>
      </c>
      <c r="BM32" s="56"/>
      <c r="BN32" s="56"/>
      <c r="BO32" s="56"/>
      <c r="BP32" s="56"/>
      <c r="BQ32" s="56"/>
      <c r="BR32" s="56"/>
      <c r="BS32" s="56"/>
      <c r="BT32" s="56"/>
      <c r="BU32" s="56"/>
      <c r="BV32" s="57"/>
      <c r="BW32" s="55"/>
      <c r="BX32" s="56"/>
      <c r="BY32" s="56"/>
      <c r="BZ32" s="56"/>
      <c r="CA32" s="56"/>
      <c r="CB32" s="56"/>
      <c r="CC32" s="56"/>
      <c r="CD32" s="56"/>
      <c r="CE32" s="57"/>
      <c r="CF32" s="66"/>
      <c r="CG32" s="66"/>
      <c r="CH32" s="66"/>
      <c r="CI32" s="55"/>
      <c r="CJ32" s="56"/>
      <c r="CK32" s="56"/>
      <c r="CL32" s="56"/>
      <c r="CM32" s="56"/>
      <c r="CN32" s="56"/>
      <c r="CO32" s="56"/>
      <c r="CP32" s="56"/>
      <c r="CQ32" s="57"/>
      <c r="CR32" s="55"/>
      <c r="CS32" s="56"/>
      <c r="CT32" s="56"/>
      <c r="CU32" s="56"/>
      <c r="CV32" s="56"/>
      <c r="CW32" s="56"/>
      <c r="CX32" s="56"/>
      <c r="CY32" s="56"/>
      <c r="CZ32" s="56"/>
      <c r="DA32" s="57"/>
      <c r="DB32" s="55" t="s">
        <v>110</v>
      </c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7"/>
      <c r="DP32" s="55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7"/>
      <c r="EB32" s="55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7"/>
      <c r="EN32" s="54"/>
    </row>
    <row r="33" spans="1:148" s="4" customFormat="1" ht="13.2" x14ac:dyDescent="0.25">
      <c r="A33" s="55"/>
      <c r="B33" s="56"/>
      <c r="C33" s="56"/>
      <c r="D33" s="57"/>
      <c r="E33" s="55"/>
      <c r="F33" s="56"/>
      <c r="G33" s="56"/>
      <c r="H33" s="56"/>
      <c r="I33" s="56"/>
      <c r="J33" s="56"/>
      <c r="K33" s="56"/>
      <c r="L33" s="56"/>
      <c r="M33" s="57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7"/>
      <c r="AG33" s="55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7"/>
      <c r="AT33" s="55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7"/>
      <c r="BL33" s="55" t="s">
        <v>111</v>
      </c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/>
      <c r="BX33" s="56"/>
      <c r="BY33" s="56"/>
      <c r="BZ33" s="56"/>
      <c r="CA33" s="56"/>
      <c r="CB33" s="56"/>
      <c r="CC33" s="56"/>
      <c r="CD33" s="56"/>
      <c r="CE33" s="57"/>
      <c r="CF33" s="66"/>
      <c r="CG33" s="66"/>
      <c r="CH33" s="66"/>
      <c r="CI33" s="55"/>
      <c r="CJ33" s="56"/>
      <c r="CK33" s="56"/>
      <c r="CL33" s="56"/>
      <c r="CM33" s="56"/>
      <c r="CN33" s="56"/>
      <c r="CO33" s="56"/>
      <c r="CP33" s="56"/>
      <c r="CQ33" s="57"/>
      <c r="CR33" s="55"/>
      <c r="CS33" s="56"/>
      <c r="CT33" s="56"/>
      <c r="CU33" s="56"/>
      <c r="CV33" s="56"/>
      <c r="CW33" s="56"/>
      <c r="CX33" s="56"/>
      <c r="CY33" s="56"/>
      <c r="CZ33" s="56"/>
      <c r="DA33" s="57"/>
      <c r="DB33" s="55" t="s">
        <v>112</v>
      </c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7"/>
      <c r="DP33" s="55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7"/>
      <c r="EB33" s="55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7"/>
      <c r="EN33" s="54"/>
    </row>
    <row r="34" spans="1:148" s="4" customFormat="1" ht="13.2" x14ac:dyDescent="0.25">
      <c r="A34" s="55"/>
      <c r="B34" s="56"/>
      <c r="C34" s="56"/>
      <c r="D34" s="57"/>
      <c r="E34" s="55"/>
      <c r="F34" s="56"/>
      <c r="G34" s="56"/>
      <c r="H34" s="56"/>
      <c r="I34" s="56"/>
      <c r="J34" s="56"/>
      <c r="K34" s="56"/>
      <c r="L34" s="56"/>
      <c r="M34" s="57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7"/>
      <c r="AG34" s="55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7"/>
      <c r="AT34" s="55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 t="s">
        <v>113</v>
      </c>
      <c r="BM34" s="56"/>
      <c r="BN34" s="56"/>
      <c r="BO34" s="56"/>
      <c r="BP34" s="56"/>
      <c r="BQ34" s="56"/>
      <c r="BR34" s="56"/>
      <c r="BS34" s="56"/>
      <c r="BT34" s="56"/>
      <c r="BU34" s="56"/>
      <c r="BV34" s="57"/>
      <c r="BW34" s="55"/>
      <c r="BX34" s="56"/>
      <c r="BY34" s="56"/>
      <c r="BZ34" s="56"/>
      <c r="CA34" s="56"/>
      <c r="CB34" s="56"/>
      <c r="CC34" s="56"/>
      <c r="CD34" s="56"/>
      <c r="CE34" s="57"/>
      <c r="CF34" s="66"/>
      <c r="CG34" s="66"/>
      <c r="CH34" s="66"/>
      <c r="CI34" s="55"/>
      <c r="CJ34" s="56"/>
      <c r="CK34" s="56"/>
      <c r="CL34" s="56"/>
      <c r="CM34" s="56"/>
      <c r="CN34" s="56"/>
      <c r="CO34" s="56"/>
      <c r="CP34" s="56"/>
      <c r="CQ34" s="57"/>
      <c r="CR34" s="55"/>
      <c r="CS34" s="56"/>
      <c r="CT34" s="56"/>
      <c r="CU34" s="56"/>
      <c r="CV34" s="56"/>
      <c r="CW34" s="56"/>
      <c r="CX34" s="56"/>
      <c r="CY34" s="56"/>
      <c r="CZ34" s="56"/>
      <c r="DA34" s="57"/>
      <c r="DB34" s="55" t="s">
        <v>114</v>
      </c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7"/>
      <c r="DP34" s="55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7"/>
      <c r="EB34" s="55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7"/>
      <c r="EN34" s="54"/>
    </row>
    <row r="35" spans="1:148" s="4" customFormat="1" ht="13.2" x14ac:dyDescent="0.25">
      <c r="A35" s="55"/>
      <c r="B35" s="56"/>
      <c r="C35" s="56"/>
      <c r="D35" s="57"/>
      <c r="E35" s="55"/>
      <c r="F35" s="56"/>
      <c r="G35" s="56"/>
      <c r="H35" s="56"/>
      <c r="I35" s="56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5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7"/>
      <c r="AT35" s="59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1"/>
      <c r="BL35" s="59"/>
      <c r="BM35" s="60"/>
      <c r="BN35" s="60"/>
      <c r="BO35" s="60"/>
      <c r="BP35" s="60"/>
      <c r="BQ35" s="60"/>
      <c r="BR35" s="60"/>
      <c r="BS35" s="60"/>
      <c r="BT35" s="60"/>
      <c r="BU35" s="60"/>
      <c r="BV35" s="61"/>
      <c r="BW35" s="59"/>
      <c r="BX35" s="60"/>
      <c r="BY35" s="60"/>
      <c r="BZ35" s="60"/>
      <c r="CA35" s="60"/>
      <c r="CB35" s="60"/>
      <c r="CC35" s="60"/>
      <c r="CD35" s="60"/>
      <c r="CE35" s="61"/>
      <c r="CF35" s="66"/>
      <c r="CG35" s="66"/>
      <c r="CH35" s="66"/>
      <c r="CI35" s="55"/>
      <c r="CJ35" s="56"/>
      <c r="CK35" s="56"/>
      <c r="CL35" s="56"/>
      <c r="CM35" s="56"/>
      <c r="CN35" s="56"/>
      <c r="CO35" s="56"/>
      <c r="CP35" s="56"/>
      <c r="CQ35" s="57"/>
      <c r="CR35" s="55"/>
      <c r="CS35" s="56"/>
      <c r="CT35" s="56"/>
      <c r="CU35" s="56"/>
      <c r="CV35" s="56"/>
      <c r="CW35" s="56"/>
      <c r="CX35" s="56"/>
      <c r="CY35" s="56"/>
      <c r="CZ35" s="56"/>
      <c r="DA35" s="57"/>
      <c r="DB35" s="55" t="s">
        <v>115</v>
      </c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7"/>
      <c r="DP35" s="55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7"/>
      <c r="EB35" s="55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7"/>
      <c r="EN35" s="54"/>
    </row>
    <row r="36" spans="1:148" s="4" customFormat="1" ht="13.2" x14ac:dyDescent="0.25">
      <c r="A36" s="67">
        <v>1</v>
      </c>
      <c r="B36" s="67"/>
      <c r="C36" s="67"/>
      <c r="D36" s="67"/>
      <c r="E36" s="67">
        <v>2</v>
      </c>
      <c r="F36" s="67"/>
      <c r="G36" s="67"/>
      <c r="H36" s="67"/>
      <c r="I36" s="67"/>
      <c r="J36" s="67"/>
      <c r="K36" s="67"/>
      <c r="L36" s="67"/>
      <c r="M36" s="67"/>
      <c r="N36" s="67">
        <v>3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>
        <v>4</v>
      </c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>
        <v>5</v>
      </c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>
        <v>6</v>
      </c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>
        <v>7</v>
      </c>
      <c r="BX36" s="67"/>
      <c r="BY36" s="67"/>
      <c r="BZ36" s="67"/>
      <c r="CA36" s="67"/>
      <c r="CB36" s="67"/>
      <c r="CC36" s="67"/>
      <c r="CD36" s="67"/>
      <c r="CE36" s="67"/>
      <c r="CF36" s="68">
        <v>8</v>
      </c>
      <c r="CG36" s="68">
        <v>9</v>
      </c>
      <c r="CH36" s="68">
        <v>10</v>
      </c>
      <c r="CI36" s="67">
        <v>11</v>
      </c>
      <c r="CJ36" s="67"/>
      <c r="CK36" s="67"/>
      <c r="CL36" s="67"/>
      <c r="CM36" s="67"/>
      <c r="CN36" s="67"/>
      <c r="CO36" s="67"/>
      <c r="CP36" s="67"/>
      <c r="CQ36" s="67"/>
      <c r="CR36" s="67">
        <v>12</v>
      </c>
      <c r="CS36" s="67"/>
      <c r="CT36" s="67"/>
      <c r="CU36" s="67"/>
      <c r="CV36" s="67"/>
      <c r="CW36" s="67"/>
      <c r="CX36" s="67"/>
      <c r="CY36" s="67"/>
      <c r="CZ36" s="67"/>
      <c r="DA36" s="67"/>
      <c r="DB36" s="67">
        <v>13</v>
      </c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>
        <v>14</v>
      </c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>
        <v>15</v>
      </c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54"/>
      <c r="EO36" s="69"/>
      <c r="EP36" s="70"/>
      <c r="EQ36" s="70"/>
      <c r="ER36" s="70"/>
    </row>
    <row r="37" spans="1:148" s="4" customFormat="1" ht="55.8" customHeight="1" x14ac:dyDescent="0.25">
      <c r="A37" s="71">
        <v>1</v>
      </c>
      <c r="B37" s="72"/>
      <c r="C37" s="72"/>
      <c r="D37" s="73"/>
      <c r="E37" s="74" t="s">
        <v>116</v>
      </c>
      <c r="F37" s="74"/>
      <c r="G37" s="74"/>
      <c r="H37" s="74"/>
      <c r="I37" s="74"/>
      <c r="J37" s="74"/>
      <c r="K37" s="74"/>
      <c r="L37" s="74"/>
      <c r="M37" s="74"/>
      <c r="N37" s="75" t="s">
        <v>117</v>
      </c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7"/>
      <c r="AG37" s="78" t="s">
        <v>118</v>
      </c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9" t="s">
        <v>119</v>
      </c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1"/>
      <c r="BL37" s="82">
        <v>2017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3">
        <f t="shared" ref="BW37:BW71" si="0">CF37+CG37+CH37+CI37</f>
        <v>5943</v>
      </c>
      <c r="BX37" s="83"/>
      <c r="BY37" s="83"/>
      <c r="BZ37" s="83"/>
      <c r="CA37" s="83"/>
      <c r="CB37" s="83"/>
      <c r="CC37" s="83"/>
      <c r="CD37" s="83"/>
      <c r="CE37" s="83"/>
      <c r="CF37" s="84">
        <v>2025</v>
      </c>
      <c r="CG37" s="84">
        <v>1904</v>
      </c>
      <c r="CH37" s="85">
        <v>2014</v>
      </c>
      <c r="CI37" s="82">
        <v>0</v>
      </c>
      <c r="CJ37" s="82"/>
      <c r="CK37" s="82"/>
      <c r="CL37" s="82"/>
      <c r="CM37" s="82"/>
      <c r="CN37" s="82"/>
      <c r="CO37" s="82"/>
      <c r="CP37" s="82"/>
      <c r="CQ37" s="82"/>
      <c r="CR37" s="82" t="s">
        <v>120</v>
      </c>
      <c r="CS37" s="82"/>
      <c r="CT37" s="82"/>
      <c r="CU37" s="82"/>
      <c r="CV37" s="82"/>
      <c r="CW37" s="82"/>
      <c r="CX37" s="82"/>
      <c r="CY37" s="82"/>
      <c r="CZ37" s="82"/>
      <c r="DA37" s="82"/>
      <c r="DB37" s="82" t="s">
        <v>121</v>
      </c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 t="str">
        <f>DB37</f>
        <v>нет</v>
      </c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54"/>
      <c r="EO37" s="69" t="str">
        <f t="shared" ref="EO37:EO71" si="1">AT37</f>
        <v xml:space="preserve">Поставка электрической энергии </v>
      </c>
      <c r="EP37" s="70">
        <f t="shared" ref="EP37:ER71" si="2">CF37</f>
        <v>2025</v>
      </c>
      <c r="EQ37" s="70">
        <f t="shared" si="2"/>
        <v>1904</v>
      </c>
      <c r="ER37" s="70">
        <f t="shared" si="2"/>
        <v>2014</v>
      </c>
    </row>
    <row r="38" spans="1:148" s="4" customFormat="1" ht="51" customHeight="1" x14ac:dyDescent="0.25">
      <c r="A38" s="82">
        <f t="shared" ref="A38:A71" si="3">1+A37</f>
        <v>2</v>
      </c>
      <c r="B38" s="82"/>
      <c r="C38" s="82"/>
      <c r="D38" s="82"/>
      <c r="E38" s="74" t="s">
        <v>122</v>
      </c>
      <c r="F38" s="74"/>
      <c r="G38" s="74"/>
      <c r="H38" s="74"/>
      <c r="I38" s="74"/>
      <c r="J38" s="74"/>
      <c r="K38" s="74"/>
      <c r="L38" s="74"/>
      <c r="M38" s="74"/>
      <c r="N38" s="75" t="s">
        <v>117</v>
      </c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7"/>
      <c r="AG38" s="78" t="s">
        <v>123</v>
      </c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9" t="s">
        <v>124</v>
      </c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1"/>
      <c r="BL38" s="82">
        <v>2017</v>
      </c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3">
        <f t="shared" si="0"/>
        <v>528</v>
      </c>
      <c r="BX38" s="83"/>
      <c r="BY38" s="83"/>
      <c r="BZ38" s="83"/>
      <c r="CA38" s="83"/>
      <c r="CB38" s="83"/>
      <c r="CC38" s="83"/>
      <c r="CD38" s="83"/>
      <c r="CE38" s="83"/>
      <c r="CF38" s="84">
        <v>168</v>
      </c>
      <c r="CG38" s="84">
        <v>180</v>
      </c>
      <c r="CH38" s="85">
        <v>180</v>
      </c>
      <c r="CI38" s="82">
        <v>0</v>
      </c>
      <c r="CJ38" s="82"/>
      <c r="CK38" s="82"/>
      <c r="CL38" s="82"/>
      <c r="CM38" s="82"/>
      <c r="CN38" s="82"/>
      <c r="CO38" s="82"/>
      <c r="CP38" s="82"/>
      <c r="CQ38" s="82"/>
      <c r="CR38" s="82" t="s">
        <v>120</v>
      </c>
      <c r="CS38" s="82"/>
      <c r="CT38" s="82"/>
      <c r="CU38" s="82"/>
      <c r="CV38" s="82"/>
      <c r="CW38" s="82"/>
      <c r="CX38" s="82"/>
      <c r="CY38" s="82"/>
      <c r="CZ38" s="82"/>
      <c r="DA38" s="82"/>
      <c r="DB38" s="82" t="s">
        <v>121</v>
      </c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 t="str">
        <f>DB38</f>
        <v>нет</v>
      </c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54"/>
      <c r="EO38" s="69" t="str">
        <f t="shared" si="1"/>
        <v>Оказание услуг по отпуску тепловой  энергии в горячей воде</v>
      </c>
      <c r="EP38" s="70">
        <f t="shared" si="2"/>
        <v>168</v>
      </c>
      <c r="EQ38" s="70">
        <f t="shared" si="2"/>
        <v>180</v>
      </c>
      <c r="ER38" s="70">
        <f t="shared" si="2"/>
        <v>180</v>
      </c>
    </row>
    <row r="39" spans="1:148" s="4" customFormat="1" ht="66" customHeight="1" x14ac:dyDescent="0.25">
      <c r="A39" s="82">
        <f t="shared" si="3"/>
        <v>3</v>
      </c>
      <c r="B39" s="82"/>
      <c r="C39" s="82"/>
      <c r="D39" s="82"/>
      <c r="E39" s="74" t="s">
        <v>125</v>
      </c>
      <c r="F39" s="74"/>
      <c r="G39" s="74"/>
      <c r="H39" s="74"/>
      <c r="I39" s="74"/>
      <c r="J39" s="74"/>
      <c r="K39" s="74"/>
      <c r="L39" s="74"/>
      <c r="M39" s="74"/>
      <c r="N39" s="75" t="s">
        <v>117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7"/>
      <c r="AG39" s="75" t="s">
        <v>126</v>
      </c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7"/>
      <c r="AT39" s="79" t="s">
        <v>127</v>
      </c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1"/>
      <c r="BL39" s="82">
        <v>2017</v>
      </c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3">
        <f t="shared" si="0"/>
        <v>5.0200000000000005</v>
      </c>
      <c r="BX39" s="83"/>
      <c r="BY39" s="83"/>
      <c r="BZ39" s="83"/>
      <c r="CA39" s="83"/>
      <c r="CB39" s="83"/>
      <c r="CC39" s="83"/>
      <c r="CD39" s="83"/>
      <c r="CE39" s="83"/>
      <c r="CF39" s="84">
        <v>1.62</v>
      </c>
      <c r="CG39" s="84">
        <v>1.7</v>
      </c>
      <c r="CH39" s="85">
        <v>1.7</v>
      </c>
      <c r="CI39" s="82">
        <v>0</v>
      </c>
      <c r="CJ39" s="82"/>
      <c r="CK39" s="82"/>
      <c r="CL39" s="82"/>
      <c r="CM39" s="82"/>
      <c r="CN39" s="82"/>
      <c r="CO39" s="82"/>
      <c r="CP39" s="82"/>
      <c r="CQ39" s="82"/>
      <c r="CR39" s="82" t="s">
        <v>120</v>
      </c>
      <c r="CS39" s="82"/>
      <c r="CT39" s="82"/>
      <c r="CU39" s="82"/>
      <c r="CV39" s="82"/>
      <c r="CW39" s="82"/>
      <c r="CX39" s="82"/>
      <c r="CY39" s="82"/>
      <c r="CZ39" s="82"/>
      <c r="DA39" s="82"/>
      <c r="DB39" s="82" t="s">
        <v>121</v>
      </c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 t="s">
        <v>121</v>
      </c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54"/>
      <c r="EO39" s="69" t="str">
        <f t="shared" si="1"/>
        <v>Оказание услуг по подаче абоненту через присоединенную водопроводную сеть из централизованного водоснабжения холодную (питьевую) воду</v>
      </c>
      <c r="EP39" s="70">
        <f t="shared" si="2"/>
        <v>1.62</v>
      </c>
      <c r="EQ39" s="70">
        <f t="shared" si="2"/>
        <v>1.7</v>
      </c>
      <c r="ER39" s="70">
        <f t="shared" si="2"/>
        <v>1.7</v>
      </c>
    </row>
    <row r="40" spans="1:148" s="4" customFormat="1" ht="29.4" customHeight="1" x14ac:dyDescent="0.25">
      <c r="A40" s="82">
        <f t="shared" si="3"/>
        <v>4</v>
      </c>
      <c r="B40" s="82"/>
      <c r="C40" s="82"/>
      <c r="D40" s="82"/>
      <c r="E40" s="74" t="s">
        <v>128</v>
      </c>
      <c r="F40" s="74"/>
      <c r="G40" s="74"/>
      <c r="H40" s="74"/>
      <c r="I40" s="74"/>
      <c r="J40" s="74"/>
      <c r="K40" s="74"/>
      <c r="L40" s="74"/>
      <c r="M40" s="74"/>
      <c r="N40" s="75" t="s">
        <v>117</v>
      </c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86" t="str">
        <f>'[1]Сорт(2)'!E40</f>
        <v>009 0104 9130100040 242</v>
      </c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8"/>
      <c r="BL40" s="82">
        <v>2017</v>
      </c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3">
        <f t="shared" si="0"/>
        <v>855.67199999999991</v>
      </c>
      <c r="BX40" s="83"/>
      <c r="BY40" s="83"/>
      <c r="BZ40" s="83"/>
      <c r="CA40" s="83"/>
      <c r="CB40" s="83"/>
      <c r="CC40" s="83"/>
      <c r="CD40" s="83"/>
      <c r="CE40" s="83"/>
      <c r="CF40" s="84">
        <f>290.424-15.6</f>
        <v>274.82399999999996</v>
      </c>
      <c r="CG40" s="84">
        <v>290.42399999999998</v>
      </c>
      <c r="CH40" s="85">
        <v>290.42399999999998</v>
      </c>
      <c r="CI40" s="82">
        <v>0</v>
      </c>
      <c r="CJ40" s="82"/>
      <c r="CK40" s="82"/>
      <c r="CL40" s="82"/>
      <c r="CM40" s="82"/>
      <c r="CN40" s="82"/>
      <c r="CO40" s="82"/>
      <c r="CP40" s="82"/>
      <c r="CQ40" s="82"/>
      <c r="CR40" s="82" t="s">
        <v>129</v>
      </c>
      <c r="CS40" s="82"/>
      <c r="CT40" s="82"/>
      <c r="CU40" s="82"/>
      <c r="CV40" s="82"/>
      <c r="CW40" s="82"/>
      <c r="CX40" s="82"/>
      <c r="CY40" s="82"/>
      <c r="CZ40" s="82"/>
      <c r="DA40" s="82"/>
      <c r="DB40" s="82" t="s">
        <v>129</v>
      </c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 t="s">
        <v>129</v>
      </c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 t="s">
        <v>129</v>
      </c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54"/>
      <c r="EO40" s="69" t="str">
        <f t="shared" si="1"/>
        <v>009 0104 9130100040 242</v>
      </c>
      <c r="EP40" s="70">
        <f t="shared" si="2"/>
        <v>274.82399999999996</v>
      </c>
      <c r="EQ40" s="70">
        <f t="shared" si="2"/>
        <v>290.42399999999998</v>
      </c>
      <c r="ER40" s="70">
        <f t="shared" si="2"/>
        <v>290.42399999999998</v>
      </c>
    </row>
    <row r="41" spans="1:148" s="4" customFormat="1" ht="29.4" customHeight="1" x14ac:dyDescent="0.25">
      <c r="A41" s="82">
        <f t="shared" si="3"/>
        <v>5</v>
      </c>
      <c r="B41" s="82"/>
      <c r="C41" s="82"/>
      <c r="D41" s="82"/>
      <c r="E41" s="74" t="s">
        <v>130</v>
      </c>
      <c r="F41" s="74"/>
      <c r="G41" s="74"/>
      <c r="H41" s="74"/>
      <c r="I41" s="74"/>
      <c r="J41" s="74"/>
      <c r="K41" s="74"/>
      <c r="L41" s="74"/>
      <c r="M41" s="74"/>
      <c r="N41" s="75" t="s">
        <v>117</v>
      </c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86" t="str">
        <f>'[1]Сорт(2)'!E41</f>
        <v>009 0104 9130100040 244</v>
      </c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8"/>
      <c r="BL41" s="82">
        <v>2017</v>
      </c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3">
        <f t="shared" si="0"/>
        <v>889.82499999999993</v>
      </c>
      <c r="BX41" s="83"/>
      <c r="BY41" s="83"/>
      <c r="BZ41" s="83"/>
      <c r="CA41" s="83"/>
      <c r="CB41" s="83"/>
      <c r="CC41" s="83"/>
      <c r="CD41" s="83"/>
      <c r="CE41" s="83"/>
      <c r="CF41" s="84">
        <f>292.073-38.4-15.6-42</f>
        <v>196.07299999999998</v>
      </c>
      <c r="CG41" s="84">
        <v>461.87599999999998</v>
      </c>
      <c r="CH41" s="85">
        <v>231.876</v>
      </c>
      <c r="CI41" s="82">
        <v>0</v>
      </c>
      <c r="CJ41" s="82"/>
      <c r="CK41" s="82"/>
      <c r="CL41" s="82"/>
      <c r="CM41" s="82"/>
      <c r="CN41" s="82"/>
      <c r="CO41" s="82"/>
      <c r="CP41" s="82"/>
      <c r="CQ41" s="82"/>
      <c r="CR41" s="82" t="s">
        <v>129</v>
      </c>
      <c r="CS41" s="82"/>
      <c r="CT41" s="82"/>
      <c r="CU41" s="82"/>
      <c r="CV41" s="82"/>
      <c r="CW41" s="82"/>
      <c r="CX41" s="82"/>
      <c r="CY41" s="82"/>
      <c r="CZ41" s="82"/>
      <c r="DA41" s="82"/>
      <c r="DB41" s="82" t="s">
        <v>129</v>
      </c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 t="s">
        <v>129</v>
      </c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 t="s">
        <v>129</v>
      </c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54"/>
      <c r="EO41" s="69" t="str">
        <f t="shared" si="1"/>
        <v>009 0104 9130100040 244</v>
      </c>
      <c r="EP41" s="70">
        <f t="shared" si="2"/>
        <v>196.07299999999998</v>
      </c>
      <c r="EQ41" s="70">
        <f t="shared" si="2"/>
        <v>461.87599999999998</v>
      </c>
      <c r="ER41" s="70">
        <f t="shared" si="2"/>
        <v>231.876</v>
      </c>
    </row>
    <row r="42" spans="1:148" s="90" customFormat="1" ht="29.4" customHeight="1" x14ac:dyDescent="0.25">
      <c r="A42" s="82">
        <f t="shared" si="3"/>
        <v>6</v>
      </c>
      <c r="B42" s="82"/>
      <c r="C42" s="82"/>
      <c r="D42" s="82"/>
      <c r="E42" s="74" t="s">
        <v>130</v>
      </c>
      <c r="F42" s="74"/>
      <c r="G42" s="74"/>
      <c r="H42" s="74"/>
      <c r="I42" s="74"/>
      <c r="J42" s="74"/>
      <c r="K42" s="74"/>
      <c r="L42" s="74"/>
      <c r="M42" s="74"/>
      <c r="N42" s="75" t="s">
        <v>117</v>
      </c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86" t="str">
        <f>'[2]В ПЗ ПГ'!G15</f>
        <v>009 0113 9290100030 244</v>
      </c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8"/>
      <c r="BL42" s="82">
        <v>2017</v>
      </c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3">
        <f t="shared" si="0"/>
        <v>179.99700000000001</v>
      </c>
      <c r="BX42" s="83"/>
      <c r="BY42" s="83"/>
      <c r="BZ42" s="83"/>
      <c r="CA42" s="83"/>
      <c r="CB42" s="83"/>
      <c r="CC42" s="83"/>
      <c r="CD42" s="83"/>
      <c r="CE42" s="83"/>
      <c r="CF42" s="85">
        <v>59.997</v>
      </c>
      <c r="CG42" s="84">
        <v>60</v>
      </c>
      <c r="CH42" s="85">
        <v>60</v>
      </c>
      <c r="CI42" s="82">
        <v>0</v>
      </c>
      <c r="CJ42" s="82"/>
      <c r="CK42" s="82"/>
      <c r="CL42" s="82"/>
      <c r="CM42" s="82"/>
      <c r="CN42" s="82"/>
      <c r="CO42" s="82"/>
      <c r="CP42" s="82"/>
      <c r="CQ42" s="82"/>
      <c r="CR42" s="82" t="s">
        <v>129</v>
      </c>
      <c r="CS42" s="82"/>
      <c r="CT42" s="82"/>
      <c r="CU42" s="82"/>
      <c r="CV42" s="82"/>
      <c r="CW42" s="82"/>
      <c r="CX42" s="82"/>
      <c r="CY42" s="82"/>
      <c r="CZ42" s="82"/>
      <c r="DA42" s="82"/>
      <c r="DB42" s="82" t="s">
        <v>129</v>
      </c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 t="s">
        <v>129</v>
      </c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 t="s">
        <v>129</v>
      </c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9"/>
      <c r="EO42" s="69" t="str">
        <f t="shared" si="1"/>
        <v>009 0113 9290100030 244</v>
      </c>
      <c r="EP42" s="70">
        <f t="shared" si="2"/>
        <v>59.997</v>
      </c>
      <c r="EQ42" s="70">
        <f t="shared" si="2"/>
        <v>60</v>
      </c>
      <c r="ER42" s="70">
        <f t="shared" si="2"/>
        <v>60</v>
      </c>
    </row>
    <row r="43" spans="1:148" s="90" customFormat="1" ht="29.4" customHeight="1" x14ac:dyDescent="0.25">
      <c r="A43" s="82">
        <f t="shared" si="3"/>
        <v>7</v>
      </c>
      <c r="B43" s="82"/>
      <c r="C43" s="82"/>
      <c r="D43" s="82"/>
      <c r="E43" s="74" t="s">
        <v>130</v>
      </c>
      <c r="F43" s="74"/>
      <c r="G43" s="74"/>
      <c r="H43" s="74"/>
      <c r="I43" s="74"/>
      <c r="J43" s="74"/>
      <c r="K43" s="74"/>
      <c r="L43" s="74"/>
      <c r="M43" s="74"/>
      <c r="N43" s="75" t="s">
        <v>117</v>
      </c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86" t="str">
        <f>'[2]В ПЗ ПГ'!G16</f>
        <v>009 0203 9990151180 244</v>
      </c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8"/>
      <c r="BL43" s="82">
        <v>2017</v>
      </c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3">
        <f t="shared" si="0"/>
        <v>16.032</v>
      </c>
      <c r="BX43" s="83"/>
      <c r="BY43" s="83"/>
      <c r="BZ43" s="83"/>
      <c r="CA43" s="83"/>
      <c r="CB43" s="83"/>
      <c r="CC43" s="83"/>
      <c r="CD43" s="83"/>
      <c r="CE43" s="83"/>
      <c r="CF43" s="85">
        <v>16.032</v>
      </c>
      <c r="CG43" s="84">
        <v>0</v>
      </c>
      <c r="CH43" s="85">
        <v>0</v>
      </c>
      <c r="CI43" s="82">
        <v>0</v>
      </c>
      <c r="CJ43" s="82"/>
      <c r="CK43" s="82"/>
      <c r="CL43" s="82"/>
      <c r="CM43" s="82"/>
      <c r="CN43" s="82"/>
      <c r="CO43" s="82"/>
      <c r="CP43" s="82"/>
      <c r="CQ43" s="82"/>
      <c r="CR43" s="82" t="s">
        <v>129</v>
      </c>
      <c r="CS43" s="82"/>
      <c r="CT43" s="82"/>
      <c r="CU43" s="82"/>
      <c r="CV43" s="82"/>
      <c r="CW43" s="82"/>
      <c r="CX43" s="82"/>
      <c r="CY43" s="82"/>
      <c r="CZ43" s="82"/>
      <c r="DA43" s="82"/>
      <c r="DB43" s="82" t="s">
        <v>129</v>
      </c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 t="s">
        <v>129</v>
      </c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 t="s">
        <v>129</v>
      </c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9"/>
      <c r="EO43" s="69" t="str">
        <f t="shared" si="1"/>
        <v>009 0203 9990151180 244</v>
      </c>
      <c r="EP43" s="70">
        <f t="shared" si="2"/>
        <v>16.032</v>
      </c>
      <c r="EQ43" s="70">
        <f t="shared" si="2"/>
        <v>0</v>
      </c>
      <c r="ER43" s="70">
        <f t="shared" si="2"/>
        <v>0</v>
      </c>
    </row>
    <row r="44" spans="1:148" s="4" customFormat="1" ht="29.4" customHeight="1" x14ac:dyDescent="0.25">
      <c r="A44" s="82">
        <f t="shared" si="3"/>
        <v>8</v>
      </c>
      <c r="B44" s="82"/>
      <c r="C44" s="82"/>
      <c r="D44" s="82"/>
      <c r="E44" s="74" t="s">
        <v>130</v>
      </c>
      <c r="F44" s="74"/>
      <c r="G44" s="74"/>
      <c r="H44" s="74"/>
      <c r="I44" s="74"/>
      <c r="J44" s="74"/>
      <c r="K44" s="74"/>
      <c r="L44" s="74"/>
      <c r="M44" s="74"/>
      <c r="N44" s="75" t="s">
        <v>117</v>
      </c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86" t="s">
        <v>131</v>
      </c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8"/>
      <c r="BL44" s="82">
        <v>2017</v>
      </c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3">
        <f t="shared" si="0"/>
        <v>165</v>
      </c>
      <c r="BX44" s="83"/>
      <c r="BY44" s="83"/>
      <c r="BZ44" s="83"/>
      <c r="CA44" s="83"/>
      <c r="CB44" s="83"/>
      <c r="CC44" s="83"/>
      <c r="CD44" s="83"/>
      <c r="CE44" s="83"/>
      <c r="CF44" s="84">
        <v>55</v>
      </c>
      <c r="CG44" s="84">
        <v>55</v>
      </c>
      <c r="CH44" s="85">
        <v>55</v>
      </c>
      <c r="CI44" s="82">
        <v>0</v>
      </c>
      <c r="CJ44" s="82"/>
      <c r="CK44" s="82"/>
      <c r="CL44" s="82"/>
      <c r="CM44" s="82"/>
      <c r="CN44" s="82"/>
      <c r="CO44" s="82"/>
      <c r="CP44" s="82"/>
      <c r="CQ44" s="82"/>
      <c r="CR44" s="82" t="s">
        <v>129</v>
      </c>
      <c r="CS44" s="82"/>
      <c r="CT44" s="82"/>
      <c r="CU44" s="82"/>
      <c r="CV44" s="82"/>
      <c r="CW44" s="82"/>
      <c r="CX44" s="82"/>
      <c r="CY44" s="82"/>
      <c r="CZ44" s="82"/>
      <c r="DA44" s="82"/>
      <c r="DB44" s="82" t="s">
        <v>129</v>
      </c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 t="s">
        <v>129</v>
      </c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 t="s">
        <v>129</v>
      </c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54"/>
      <c r="EO44" s="69" t="str">
        <f t="shared" si="1"/>
        <v>009 0309 0810211620 244</v>
      </c>
      <c r="EP44" s="70">
        <f t="shared" si="2"/>
        <v>55</v>
      </c>
      <c r="EQ44" s="70">
        <f t="shared" si="2"/>
        <v>55</v>
      </c>
      <c r="ER44" s="70">
        <f t="shared" si="2"/>
        <v>55</v>
      </c>
    </row>
    <row r="45" spans="1:148" s="4" customFormat="1" ht="29.4" customHeight="1" x14ac:dyDescent="0.25">
      <c r="A45" s="82">
        <f t="shared" si="3"/>
        <v>9</v>
      </c>
      <c r="B45" s="82"/>
      <c r="C45" s="82"/>
      <c r="D45" s="82"/>
      <c r="E45" s="91" t="s">
        <v>130</v>
      </c>
      <c r="F45" s="91"/>
      <c r="G45" s="91"/>
      <c r="H45" s="91"/>
      <c r="I45" s="91"/>
      <c r="J45" s="91"/>
      <c r="K45" s="91"/>
      <c r="L45" s="91"/>
      <c r="M45" s="91"/>
      <c r="N45" s="75" t="s">
        <v>117</v>
      </c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86" t="str">
        <f>'[1]Сорт(2)'!E44</f>
        <v>009 0309 0820111550 244</v>
      </c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8"/>
      <c r="BL45" s="82">
        <v>2017</v>
      </c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3">
        <f t="shared" si="0"/>
        <v>15</v>
      </c>
      <c r="BX45" s="83"/>
      <c r="BY45" s="83"/>
      <c r="BZ45" s="83"/>
      <c r="CA45" s="83"/>
      <c r="CB45" s="83"/>
      <c r="CC45" s="83"/>
      <c r="CD45" s="83"/>
      <c r="CE45" s="83"/>
      <c r="CF45" s="84">
        <v>5</v>
      </c>
      <c r="CG45" s="84">
        <v>5</v>
      </c>
      <c r="CH45" s="85">
        <v>5</v>
      </c>
      <c r="CI45" s="82">
        <v>0</v>
      </c>
      <c r="CJ45" s="82"/>
      <c r="CK45" s="82"/>
      <c r="CL45" s="82"/>
      <c r="CM45" s="82"/>
      <c r="CN45" s="82"/>
      <c r="CO45" s="82"/>
      <c r="CP45" s="82"/>
      <c r="CQ45" s="82"/>
      <c r="CR45" s="82" t="s">
        <v>129</v>
      </c>
      <c r="CS45" s="82"/>
      <c r="CT45" s="82"/>
      <c r="CU45" s="82"/>
      <c r="CV45" s="82"/>
      <c r="CW45" s="82"/>
      <c r="CX45" s="82"/>
      <c r="CY45" s="82"/>
      <c r="CZ45" s="82"/>
      <c r="DA45" s="82"/>
      <c r="DB45" s="82" t="s">
        <v>129</v>
      </c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 t="s">
        <v>129</v>
      </c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 t="s">
        <v>129</v>
      </c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54"/>
      <c r="EO45" s="69" t="str">
        <f t="shared" si="1"/>
        <v>009 0309 0820111550 244</v>
      </c>
      <c r="EP45" s="70">
        <f t="shared" si="2"/>
        <v>5</v>
      </c>
      <c r="EQ45" s="70">
        <f t="shared" si="2"/>
        <v>5</v>
      </c>
      <c r="ER45" s="70">
        <f t="shared" si="2"/>
        <v>5</v>
      </c>
    </row>
    <row r="46" spans="1:148" s="4" customFormat="1" ht="29.4" customHeight="1" x14ac:dyDescent="0.25">
      <c r="A46" s="82">
        <f t="shared" si="3"/>
        <v>10</v>
      </c>
      <c r="B46" s="82"/>
      <c r="C46" s="82"/>
      <c r="D46" s="82"/>
      <c r="E46" s="91" t="s">
        <v>130</v>
      </c>
      <c r="F46" s="91"/>
      <c r="G46" s="91"/>
      <c r="H46" s="91"/>
      <c r="I46" s="91"/>
      <c r="J46" s="91"/>
      <c r="K46" s="91"/>
      <c r="L46" s="91"/>
      <c r="M46" s="91"/>
      <c r="N46" s="75" t="s">
        <v>117</v>
      </c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86" t="str">
        <f>'[2]В ПЗ ПГ'!G19</f>
        <v>009 0309 1500170880 244</v>
      </c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8"/>
      <c r="BL46" s="82">
        <v>2017</v>
      </c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3">
        <f t="shared" si="0"/>
        <v>320</v>
      </c>
      <c r="BX46" s="83"/>
      <c r="BY46" s="83"/>
      <c r="BZ46" s="83"/>
      <c r="CA46" s="83"/>
      <c r="CB46" s="83"/>
      <c r="CC46" s="83"/>
      <c r="CD46" s="83"/>
      <c r="CE46" s="83"/>
      <c r="CF46" s="84">
        <v>320</v>
      </c>
      <c r="CG46" s="85">
        <v>0</v>
      </c>
      <c r="CH46" s="85">
        <v>0</v>
      </c>
      <c r="CI46" s="82">
        <v>0</v>
      </c>
      <c r="CJ46" s="82"/>
      <c r="CK46" s="82"/>
      <c r="CL46" s="82"/>
      <c r="CM46" s="82"/>
      <c r="CN46" s="82"/>
      <c r="CO46" s="82"/>
      <c r="CP46" s="82"/>
      <c r="CQ46" s="82"/>
      <c r="CR46" s="82" t="s">
        <v>129</v>
      </c>
      <c r="CS46" s="82"/>
      <c r="CT46" s="82"/>
      <c r="CU46" s="82"/>
      <c r="CV46" s="82"/>
      <c r="CW46" s="82"/>
      <c r="CX46" s="82"/>
      <c r="CY46" s="82"/>
      <c r="CZ46" s="82"/>
      <c r="DA46" s="82"/>
      <c r="DB46" s="82" t="s">
        <v>129</v>
      </c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 t="s">
        <v>129</v>
      </c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 t="s">
        <v>129</v>
      </c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54"/>
      <c r="EO46" s="69" t="str">
        <f t="shared" si="1"/>
        <v>009 0309 1500170880 244</v>
      </c>
      <c r="EP46" s="70">
        <f t="shared" si="2"/>
        <v>320</v>
      </c>
      <c r="EQ46" s="70">
        <f t="shared" si="2"/>
        <v>0</v>
      </c>
      <c r="ER46" s="70">
        <f t="shared" si="2"/>
        <v>0</v>
      </c>
    </row>
    <row r="47" spans="1:148" s="4" customFormat="1" ht="29.4" customHeight="1" x14ac:dyDescent="0.25">
      <c r="A47" s="82">
        <f t="shared" si="3"/>
        <v>11</v>
      </c>
      <c r="B47" s="82"/>
      <c r="C47" s="82"/>
      <c r="D47" s="82"/>
      <c r="E47" s="91" t="s">
        <v>130</v>
      </c>
      <c r="F47" s="91"/>
      <c r="G47" s="91"/>
      <c r="H47" s="91"/>
      <c r="I47" s="91"/>
      <c r="J47" s="91"/>
      <c r="K47" s="91"/>
      <c r="L47" s="91"/>
      <c r="M47" s="91"/>
      <c r="N47" s="75" t="s">
        <v>117</v>
      </c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86" t="str">
        <f>'[2]В ПЗ ПГ'!G20</f>
        <v>009 0309 1500174390 244</v>
      </c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8"/>
      <c r="BL47" s="82">
        <v>2017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3">
        <f t="shared" si="0"/>
        <v>559</v>
      </c>
      <c r="BX47" s="83"/>
      <c r="BY47" s="83"/>
      <c r="BZ47" s="83"/>
      <c r="CA47" s="83"/>
      <c r="CB47" s="83"/>
      <c r="CC47" s="83"/>
      <c r="CD47" s="83"/>
      <c r="CE47" s="83"/>
      <c r="CF47" s="84">
        <v>559</v>
      </c>
      <c r="CG47" s="85">
        <v>0</v>
      </c>
      <c r="CH47" s="85">
        <v>0</v>
      </c>
      <c r="CI47" s="82">
        <v>0</v>
      </c>
      <c r="CJ47" s="82"/>
      <c r="CK47" s="82"/>
      <c r="CL47" s="82"/>
      <c r="CM47" s="82"/>
      <c r="CN47" s="82"/>
      <c r="CO47" s="82"/>
      <c r="CP47" s="82"/>
      <c r="CQ47" s="82"/>
      <c r="CR47" s="82" t="s">
        <v>129</v>
      </c>
      <c r="CS47" s="82"/>
      <c r="CT47" s="82"/>
      <c r="CU47" s="82"/>
      <c r="CV47" s="82"/>
      <c r="CW47" s="82"/>
      <c r="CX47" s="82"/>
      <c r="CY47" s="82"/>
      <c r="CZ47" s="82"/>
      <c r="DA47" s="82"/>
      <c r="DB47" s="82" t="s">
        <v>129</v>
      </c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 t="s">
        <v>129</v>
      </c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 t="s">
        <v>129</v>
      </c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54"/>
      <c r="EO47" s="69" t="str">
        <f t="shared" si="1"/>
        <v>009 0309 1500174390 244</v>
      </c>
      <c r="EP47" s="70">
        <f t="shared" si="2"/>
        <v>559</v>
      </c>
      <c r="EQ47" s="70">
        <f t="shared" si="2"/>
        <v>0</v>
      </c>
      <c r="ER47" s="70">
        <f t="shared" si="2"/>
        <v>0</v>
      </c>
    </row>
    <row r="48" spans="1:148" s="4" customFormat="1" ht="29.4" customHeight="1" x14ac:dyDescent="0.25">
      <c r="A48" s="82">
        <f t="shared" si="3"/>
        <v>12</v>
      </c>
      <c r="B48" s="82"/>
      <c r="C48" s="82"/>
      <c r="D48" s="82"/>
      <c r="E48" s="91" t="s">
        <v>130</v>
      </c>
      <c r="F48" s="91"/>
      <c r="G48" s="91"/>
      <c r="H48" s="91"/>
      <c r="I48" s="91"/>
      <c r="J48" s="91"/>
      <c r="K48" s="91"/>
      <c r="L48" s="91"/>
      <c r="M48" s="91"/>
      <c r="N48" s="75" t="s">
        <v>117</v>
      </c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86" t="str">
        <f>'[2]В ПЗ ПГ'!G21</f>
        <v>009 0309 15001S0880 244</v>
      </c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8"/>
      <c r="BL48" s="82">
        <v>2017</v>
      </c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3">
        <f t="shared" si="0"/>
        <v>80</v>
      </c>
      <c r="BX48" s="83"/>
      <c r="BY48" s="83"/>
      <c r="BZ48" s="83"/>
      <c r="CA48" s="83"/>
      <c r="CB48" s="83"/>
      <c r="CC48" s="83"/>
      <c r="CD48" s="83"/>
      <c r="CE48" s="83"/>
      <c r="CF48" s="84">
        <v>80</v>
      </c>
      <c r="CG48" s="85">
        <v>0</v>
      </c>
      <c r="CH48" s="85">
        <v>0</v>
      </c>
      <c r="CI48" s="82">
        <v>0</v>
      </c>
      <c r="CJ48" s="82"/>
      <c r="CK48" s="82"/>
      <c r="CL48" s="82"/>
      <c r="CM48" s="82"/>
      <c r="CN48" s="82"/>
      <c r="CO48" s="82"/>
      <c r="CP48" s="82"/>
      <c r="CQ48" s="82"/>
      <c r="CR48" s="82" t="s">
        <v>129</v>
      </c>
      <c r="CS48" s="82"/>
      <c r="CT48" s="82"/>
      <c r="CU48" s="82"/>
      <c r="CV48" s="82"/>
      <c r="CW48" s="82"/>
      <c r="CX48" s="82"/>
      <c r="CY48" s="82"/>
      <c r="CZ48" s="82"/>
      <c r="DA48" s="82"/>
      <c r="DB48" s="82" t="s">
        <v>129</v>
      </c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 t="s">
        <v>129</v>
      </c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 t="s">
        <v>129</v>
      </c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54"/>
      <c r="EO48" s="69" t="str">
        <f t="shared" si="1"/>
        <v>009 0309 15001S0880 244</v>
      </c>
      <c r="EP48" s="70">
        <f t="shared" si="2"/>
        <v>80</v>
      </c>
      <c r="EQ48" s="70">
        <f t="shared" si="2"/>
        <v>0</v>
      </c>
      <c r="ER48" s="70">
        <f t="shared" si="2"/>
        <v>0</v>
      </c>
    </row>
    <row r="49" spans="1:148" s="4" customFormat="1" ht="29.4" customHeight="1" x14ac:dyDescent="0.25">
      <c r="A49" s="82">
        <f t="shared" si="3"/>
        <v>13</v>
      </c>
      <c r="B49" s="82"/>
      <c r="C49" s="82"/>
      <c r="D49" s="82"/>
      <c r="E49" s="91" t="s">
        <v>130</v>
      </c>
      <c r="F49" s="91"/>
      <c r="G49" s="91"/>
      <c r="H49" s="91"/>
      <c r="I49" s="91"/>
      <c r="J49" s="91"/>
      <c r="K49" s="91"/>
      <c r="L49" s="91"/>
      <c r="M49" s="91"/>
      <c r="N49" s="75" t="s">
        <v>117</v>
      </c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86" t="str">
        <f>'[2]В ПЗ ПГ'!G22</f>
        <v>009 0309 15001S4390 244</v>
      </c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8"/>
      <c r="BL49" s="82">
        <v>2017</v>
      </c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3">
        <f t="shared" si="0"/>
        <v>139.739</v>
      </c>
      <c r="BX49" s="83"/>
      <c r="BY49" s="83"/>
      <c r="BZ49" s="83"/>
      <c r="CA49" s="83"/>
      <c r="CB49" s="83"/>
      <c r="CC49" s="83"/>
      <c r="CD49" s="83"/>
      <c r="CE49" s="83"/>
      <c r="CF49" s="84">
        <v>139.739</v>
      </c>
      <c r="CG49" s="85">
        <v>0</v>
      </c>
      <c r="CH49" s="85">
        <v>0</v>
      </c>
      <c r="CI49" s="82">
        <v>0</v>
      </c>
      <c r="CJ49" s="82"/>
      <c r="CK49" s="82"/>
      <c r="CL49" s="82"/>
      <c r="CM49" s="82"/>
      <c r="CN49" s="82"/>
      <c r="CO49" s="82"/>
      <c r="CP49" s="82"/>
      <c r="CQ49" s="82"/>
      <c r="CR49" s="82" t="s">
        <v>129</v>
      </c>
      <c r="CS49" s="82"/>
      <c r="CT49" s="82"/>
      <c r="CU49" s="82"/>
      <c r="CV49" s="82"/>
      <c r="CW49" s="82"/>
      <c r="CX49" s="82"/>
      <c r="CY49" s="82"/>
      <c r="CZ49" s="82"/>
      <c r="DA49" s="82"/>
      <c r="DB49" s="82" t="s">
        <v>129</v>
      </c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 t="s">
        <v>129</v>
      </c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 t="s">
        <v>129</v>
      </c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54"/>
      <c r="EO49" s="69" t="str">
        <f t="shared" si="1"/>
        <v>009 0309 15001S4390 244</v>
      </c>
      <c r="EP49" s="70">
        <f t="shared" si="2"/>
        <v>139.739</v>
      </c>
      <c r="EQ49" s="70">
        <f t="shared" si="2"/>
        <v>0</v>
      </c>
      <c r="ER49" s="70">
        <f t="shared" si="2"/>
        <v>0</v>
      </c>
    </row>
    <row r="50" spans="1:148" s="4" customFormat="1" ht="29.4" customHeight="1" x14ac:dyDescent="0.25">
      <c r="A50" s="82">
        <f t="shared" si="3"/>
        <v>14</v>
      </c>
      <c r="B50" s="82"/>
      <c r="C50" s="82"/>
      <c r="D50" s="82"/>
      <c r="E50" s="91" t="s">
        <v>130</v>
      </c>
      <c r="F50" s="91"/>
      <c r="G50" s="91"/>
      <c r="H50" s="91"/>
      <c r="I50" s="91"/>
      <c r="J50" s="91"/>
      <c r="K50" s="91"/>
      <c r="L50" s="91"/>
      <c r="M50" s="91"/>
      <c r="N50" s="75" t="s">
        <v>117</v>
      </c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86" t="str">
        <f>'[2]В ПЗ ПГ'!G23</f>
        <v>009 0314 9130171340 244</v>
      </c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8"/>
      <c r="BL50" s="82">
        <v>2017</v>
      </c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3">
        <f t="shared" si="0"/>
        <v>3</v>
      </c>
      <c r="BX50" s="83"/>
      <c r="BY50" s="83"/>
      <c r="BZ50" s="83"/>
      <c r="CA50" s="83"/>
      <c r="CB50" s="83"/>
      <c r="CC50" s="83"/>
      <c r="CD50" s="83"/>
      <c r="CE50" s="83"/>
      <c r="CF50" s="84">
        <v>1</v>
      </c>
      <c r="CG50" s="85">
        <v>1</v>
      </c>
      <c r="CH50" s="85">
        <v>1</v>
      </c>
      <c r="CI50" s="82">
        <v>0</v>
      </c>
      <c r="CJ50" s="82"/>
      <c r="CK50" s="82"/>
      <c r="CL50" s="82"/>
      <c r="CM50" s="82"/>
      <c r="CN50" s="82"/>
      <c r="CO50" s="82"/>
      <c r="CP50" s="82"/>
      <c r="CQ50" s="82"/>
      <c r="CR50" s="82" t="s">
        <v>129</v>
      </c>
      <c r="CS50" s="82"/>
      <c r="CT50" s="82"/>
      <c r="CU50" s="82"/>
      <c r="CV50" s="82"/>
      <c r="CW50" s="82"/>
      <c r="CX50" s="82"/>
      <c r="CY50" s="82"/>
      <c r="CZ50" s="82"/>
      <c r="DA50" s="82"/>
      <c r="DB50" s="82" t="s">
        <v>129</v>
      </c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 t="s">
        <v>129</v>
      </c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 t="s">
        <v>129</v>
      </c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54"/>
      <c r="EO50" s="69" t="str">
        <f t="shared" si="1"/>
        <v>009 0314 9130171340 244</v>
      </c>
      <c r="EP50" s="70">
        <f t="shared" si="2"/>
        <v>1</v>
      </c>
      <c r="EQ50" s="70">
        <f t="shared" si="2"/>
        <v>1</v>
      </c>
      <c r="ER50" s="70">
        <f t="shared" si="2"/>
        <v>1</v>
      </c>
    </row>
    <row r="51" spans="1:148" s="4" customFormat="1" ht="29.4" customHeight="1" x14ac:dyDescent="0.25">
      <c r="A51" s="82">
        <f t="shared" si="3"/>
        <v>15</v>
      </c>
      <c r="B51" s="82"/>
      <c r="C51" s="82"/>
      <c r="D51" s="82"/>
      <c r="E51" s="91" t="s">
        <v>130</v>
      </c>
      <c r="F51" s="91"/>
      <c r="G51" s="91"/>
      <c r="H51" s="91"/>
      <c r="I51" s="91"/>
      <c r="J51" s="91"/>
      <c r="K51" s="91"/>
      <c r="L51" s="91"/>
      <c r="M51" s="91"/>
      <c r="N51" s="75" t="s">
        <v>117</v>
      </c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86" t="str">
        <f>'[1]Сорт(2)'!E46</f>
        <v>009 0409 1010110100 244</v>
      </c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8"/>
      <c r="BL51" s="82">
        <v>2017</v>
      </c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3">
        <f t="shared" si="0"/>
        <v>827.48199999999997</v>
      </c>
      <c r="BX51" s="83"/>
      <c r="BY51" s="83"/>
      <c r="BZ51" s="83"/>
      <c r="CA51" s="83"/>
      <c r="CB51" s="83"/>
      <c r="CC51" s="83"/>
      <c r="CD51" s="83"/>
      <c r="CE51" s="83"/>
      <c r="CF51" s="84">
        <f>297.008-10.426-53.116</f>
        <v>233.46600000000001</v>
      </c>
      <c r="CG51" s="84">
        <v>297.00799999999998</v>
      </c>
      <c r="CH51" s="84">
        <v>297.00799999999998</v>
      </c>
      <c r="CI51" s="82">
        <v>0</v>
      </c>
      <c r="CJ51" s="82"/>
      <c r="CK51" s="82"/>
      <c r="CL51" s="82"/>
      <c r="CM51" s="82"/>
      <c r="CN51" s="82"/>
      <c r="CO51" s="82"/>
      <c r="CP51" s="82"/>
      <c r="CQ51" s="82"/>
      <c r="CR51" s="82" t="s">
        <v>129</v>
      </c>
      <c r="CS51" s="82"/>
      <c r="CT51" s="82"/>
      <c r="CU51" s="82"/>
      <c r="CV51" s="82"/>
      <c r="CW51" s="82"/>
      <c r="CX51" s="82"/>
      <c r="CY51" s="82"/>
      <c r="CZ51" s="82"/>
      <c r="DA51" s="82"/>
      <c r="DB51" s="82" t="s">
        <v>129</v>
      </c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 t="s">
        <v>129</v>
      </c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 t="s">
        <v>129</v>
      </c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54"/>
      <c r="EO51" s="69" t="str">
        <f t="shared" si="1"/>
        <v>009 0409 1010110100 244</v>
      </c>
      <c r="EP51" s="70">
        <f t="shared" si="2"/>
        <v>233.46600000000001</v>
      </c>
      <c r="EQ51" s="70">
        <f t="shared" si="2"/>
        <v>297.00799999999998</v>
      </c>
      <c r="ER51" s="70">
        <f t="shared" si="2"/>
        <v>297.00799999999998</v>
      </c>
    </row>
    <row r="52" spans="1:148" s="4" customFormat="1" ht="29.4" customHeight="1" x14ac:dyDescent="0.25">
      <c r="A52" s="82">
        <f t="shared" si="3"/>
        <v>16</v>
      </c>
      <c r="B52" s="82"/>
      <c r="C52" s="82"/>
      <c r="D52" s="82"/>
      <c r="E52" s="91" t="s">
        <v>130</v>
      </c>
      <c r="F52" s="91"/>
      <c r="G52" s="91"/>
      <c r="H52" s="91"/>
      <c r="I52" s="91"/>
      <c r="J52" s="91"/>
      <c r="K52" s="91"/>
      <c r="L52" s="91"/>
      <c r="M52" s="91"/>
      <c r="N52" s="75" t="s">
        <v>117</v>
      </c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86" t="str">
        <f>'[2]В ПЗ ПГ'!$G$25</f>
        <v>009 0409 1010110110 244</v>
      </c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8"/>
      <c r="BL52" s="82">
        <v>2017</v>
      </c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3">
        <f t="shared" si="0"/>
        <v>3692.076</v>
      </c>
      <c r="BX52" s="83"/>
      <c r="BY52" s="83"/>
      <c r="BZ52" s="83"/>
      <c r="CA52" s="83"/>
      <c r="CB52" s="83"/>
      <c r="CC52" s="83"/>
      <c r="CD52" s="83"/>
      <c r="CE52" s="83"/>
      <c r="CF52" s="84">
        <v>1198.8920000000001</v>
      </c>
      <c r="CG52" s="84">
        <v>1238.8920000000001</v>
      </c>
      <c r="CH52" s="85">
        <v>1254.2919999999999</v>
      </c>
      <c r="CI52" s="82">
        <v>0</v>
      </c>
      <c r="CJ52" s="82"/>
      <c r="CK52" s="82"/>
      <c r="CL52" s="82"/>
      <c r="CM52" s="82"/>
      <c r="CN52" s="82"/>
      <c r="CO52" s="82"/>
      <c r="CP52" s="82"/>
      <c r="CQ52" s="82"/>
      <c r="CR52" s="82" t="s">
        <v>129</v>
      </c>
      <c r="CS52" s="82"/>
      <c r="CT52" s="82"/>
      <c r="CU52" s="82"/>
      <c r="CV52" s="82"/>
      <c r="CW52" s="82"/>
      <c r="CX52" s="82"/>
      <c r="CY52" s="82"/>
      <c r="CZ52" s="82"/>
      <c r="DA52" s="82"/>
      <c r="DB52" s="82" t="s">
        <v>129</v>
      </c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 t="s">
        <v>129</v>
      </c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 t="s">
        <v>129</v>
      </c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54"/>
      <c r="EO52" s="69" t="str">
        <f t="shared" si="1"/>
        <v>009 0409 1010110110 244</v>
      </c>
      <c r="EP52" s="70">
        <f t="shared" si="2"/>
        <v>1198.8920000000001</v>
      </c>
      <c r="EQ52" s="70">
        <f t="shared" si="2"/>
        <v>1238.8920000000001</v>
      </c>
      <c r="ER52" s="70">
        <f t="shared" si="2"/>
        <v>1254.2919999999999</v>
      </c>
    </row>
    <row r="53" spans="1:148" s="4" customFormat="1" ht="29.4" customHeight="1" x14ac:dyDescent="0.25">
      <c r="A53" s="82">
        <f t="shared" si="3"/>
        <v>17</v>
      </c>
      <c r="B53" s="82"/>
      <c r="C53" s="82"/>
      <c r="D53" s="82"/>
      <c r="E53" s="91" t="s">
        <v>130</v>
      </c>
      <c r="F53" s="91"/>
      <c r="G53" s="91"/>
      <c r="H53" s="91"/>
      <c r="I53" s="91"/>
      <c r="J53" s="91"/>
      <c r="K53" s="91"/>
      <c r="L53" s="91"/>
      <c r="M53" s="91"/>
      <c r="N53" s="75" t="s">
        <v>117</v>
      </c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86" t="str">
        <f>'[2]В ПЗ ПГ'!G26</f>
        <v>009 0409 1010170140 244</v>
      </c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8"/>
      <c r="BL53" s="82">
        <v>2017</v>
      </c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3">
        <f t="shared" si="0"/>
        <v>292</v>
      </c>
      <c r="BX53" s="83"/>
      <c r="BY53" s="83"/>
      <c r="BZ53" s="83"/>
      <c r="CA53" s="83"/>
      <c r="CB53" s="83"/>
      <c r="CC53" s="83"/>
      <c r="CD53" s="83"/>
      <c r="CE53" s="83"/>
      <c r="CF53" s="84">
        <f>'[2]В ПЗ ПГ'!I26/1000</f>
        <v>292</v>
      </c>
      <c r="CG53" s="84">
        <v>0</v>
      </c>
      <c r="CH53" s="85">
        <v>0</v>
      </c>
      <c r="CI53" s="82">
        <v>0</v>
      </c>
      <c r="CJ53" s="82"/>
      <c r="CK53" s="82"/>
      <c r="CL53" s="82"/>
      <c r="CM53" s="82"/>
      <c r="CN53" s="82"/>
      <c r="CO53" s="82"/>
      <c r="CP53" s="82"/>
      <c r="CQ53" s="82"/>
      <c r="CR53" s="82" t="s">
        <v>129</v>
      </c>
      <c r="CS53" s="82"/>
      <c r="CT53" s="82"/>
      <c r="CU53" s="82"/>
      <c r="CV53" s="82"/>
      <c r="CW53" s="82"/>
      <c r="CX53" s="82"/>
      <c r="CY53" s="82"/>
      <c r="CZ53" s="82"/>
      <c r="DA53" s="82"/>
      <c r="DB53" s="82" t="s">
        <v>129</v>
      </c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 t="s">
        <v>129</v>
      </c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 t="s">
        <v>129</v>
      </c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54"/>
      <c r="EO53" s="69" t="str">
        <f t="shared" si="1"/>
        <v>009 0409 1010170140 244</v>
      </c>
      <c r="EP53" s="70">
        <f t="shared" si="2"/>
        <v>292</v>
      </c>
      <c r="EQ53" s="70">
        <f t="shared" si="2"/>
        <v>0</v>
      </c>
      <c r="ER53" s="70">
        <f t="shared" si="2"/>
        <v>0</v>
      </c>
    </row>
    <row r="54" spans="1:148" s="4" customFormat="1" ht="29.4" customHeight="1" x14ac:dyDescent="0.25">
      <c r="A54" s="82">
        <f t="shared" si="3"/>
        <v>18</v>
      </c>
      <c r="B54" s="82"/>
      <c r="C54" s="82"/>
      <c r="D54" s="82"/>
      <c r="E54" s="91" t="s">
        <v>130</v>
      </c>
      <c r="F54" s="91"/>
      <c r="G54" s="91"/>
      <c r="H54" s="91"/>
      <c r="I54" s="91"/>
      <c r="J54" s="91"/>
      <c r="K54" s="91"/>
      <c r="L54" s="91"/>
      <c r="M54" s="91"/>
      <c r="N54" s="75" t="s">
        <v>117</v>
      </c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86" t="str">
        <f>'[2]В ПЗ ПГ'!G27</f>
        <v>009 0409 1500170880 244</v>
      </c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8"/>
      <c r="BL54" s="82">
        <v>2017</v>
      </c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3">
        <f t="shared" si="0"/>
        <v>400</v>
      </c>
      <c r="BX54" s="83"/>
      <c r="BY54" s="83"/>
      <c r="BZ54" s="83"/>
      <c r="CA54" s="83"/>
      <c r="CB54" s="83"/>
      <c r="CC54" s="83"/>
      <c r="CD54" s="83"/>
      <c r="CE54" s="83"/>
      <c r="CF54" s="84">
        <v>400</v>
      </c>
      <c r="CG54" s="84">
        <v>0</v>
      </c>
      <c r="CH54" s="85">
        <v>0</v>
      </c>
      <c r="CI54" s="82">
        <v>0</v>
      </c>
      <c r="CJ54" s="82"/>
      <c r="CK54" s="82"/>
      <c r="CL54" s="82"/>
      <c r="CM54" s="82"/>
      <c r="CN54" s="82"/>
      <c r="CO54" s="82"/>
      <c r="CP54" s="82"/>
      <c r="CQ54" s="82"/>
      <c r="CR54" s="82" t="s">
        <v>129</v>
      </c>
      <c r="CS54" s="82"/>
      <c r="CT54" s="82"/>
      <c r="CU54" s="82"/>
      <c r="CV54" s="82"/>
      <c r="CW54" s="82"/>
      <c r="CX54" s="82"/>
      <c r="CY54" s="82"/>
      <c r="CZ54" s="82"/>
      <c r="DA54" s="82"/>
      <c r="DB54" s="82" t="s">
        <v>129</v>
      </c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 t="s">
        <v>129</v>
      </c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 t="s">
        <v>129</v>
      </c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54"/>
      <c r="EO54" s="69" t="str">
        <f t="shared" si="1"/>
        <v>009 0409 1500170880 244</v>
      </c>
      <c r="EP54" s="70">
        <f t="shared" si="2"/>
        <v>400</v>
      </c>
      <c r="EQ54" s="70">
        <f t="shared" si="2"/>
        <v>0</v>
      </c>
      <c r="ER54" s="70">
        <f t="shared" si="2"/>
        <v>0</v>
      </c>
    </row>
    <row r="55" spans="1:148" s="4" customFormat="1" ht="29.4" customHeight="1" x14ac:dyDescent="0.25">
      <c r="A55" s="82">
        <f t="shared" si="3"/>
        <v>19</v>
      </c>
      <c r="B55" s="82"/>
      <c r="C55" s="82"/>
      <c r="D55" s="82"/>
      <c r="E55" s="91" t="s">
        <v>130</v>
      </c>
      <c r="F55" s="91"/>
      <c r="G55" s="91"/>
      <c r="H55" s="91"/>
      <c r="I55" s="91"/>
      <c r="J55" s="91"/>
      <c r="K55" s="91"/>
      <c r="L55" s="91"/>
      <c r="M55" s="91"/>
      <c r="N55" s="75" t="s">
        <v>117</v>
      </c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86" t="str">
        <f>'[2]В ПЗ ПГ'!G28</f>
        <v>009 0409 15001S0880 244</v>
      </c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8"/>
      <c r="BL55" s="82">
        <v>2017</v>
      </c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3">
        <f t="shared" si="0"/>
        <v>100</v>
      </c>
      <c r="BX55" s="83"/>
      <c r="BY55" s="83"/>
      <c r="BZ55" s="83"/>
      <c r="CA55" s="83"/>
      <c r="CB55" s="83"/>
      <c r="CC55" s="83"/>
      <c r="CD55" s="83"/>
      <c r="CE55" s="83"/>
      <c r="CF55" s="84">
        <v>100</v>
      </c>
      <c r="CG55" s="84">
        <v>0</v>
      </c>
      <c r="CH55" s="85">
        <v>0</v>
      </c>
      <c r="CI55" s="82">
        <v>0</v>
      </c>
      <c r="CJ55" s="82"/>
      <c r="CK55" s="82"/>
      <c r="CL55" s="82"/>
      <c r="CM55" s="82"/>
      <c r="CN55" s="82"/>
      <c r="CO55" s="82"/>
      <c r="CP55" s="82"/>
      <c r="CQ55" s="82"/>
      <c r="CR55" s="82" t="s">
        <v>129</v>
      </c>
      <c r="CS55" s="82"/>
      <c r="CT55" s="82"/>
      <c r="CU55" s="82"/>
      <c r="CV55" s="82"/>
      <c r="CW55" s="82"/>
      <c r="CX55" s="82"/>
      <c r="CY55" s="82"/>
      <c r="CZ55" s="82"/>
      <c r="DA55" s="82"/>
      <c r="DB55" s="82" t="s">
        <v>129</v>
      </c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 t="s">
        <v>129</v>
      </c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 t="s">
        <v>129</v>
      </c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54"/>
      <c r="EO55" s="69" t="str">
        <f t="shared" si="1"/>
        <v>009 0409 15001S0880 244</v>
      </c>
      <c r="EP55" s="70">
        <f t="shared" si="2"/>
        <v>100</v>
      </c>
      <c r="EQ55" s="70">
        <f t="shared" si="2"/>
        <v>0</v>
      </c>
      <c r="ER55" s="70">
        <f t="shared" si="2"/>
        <v>0</v>
      </c>
    </row>
    <row r="56" spans="1:148" s="4" customFormat="1" ht="29.4" customHeight="1" x14ac:dyDescent="0.25">
      <c r="A56" s="82">
        <f t="shared" si="3"/>
        <v>20</v>
      </c>
      <c r="B56" s="82"/>
      <c r="C56" s="82"/>
      <c r="D56" s="82"/>
      <c r="E56" s="91" t="s">
        <v>130</v>
      </c>
      <c r="F56" s="91"/>
      <c r="G56" s="91"/>
      <c r="H56" s="91"/>
      <c r="I56" s="91"/>
      <c r="J56" s="91"/>
      <c r="K56" s="91"/>
      <c r="L56" s="91"/>
      <c r="M56" s="91"/>
      <c r="N56" s="75" t="s">
        <v>117</v>
      </c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86" t="str">
        <f>'[1]Сорт(2)'!E47</f>
        <v>009 0412 9990110360 244</v>
      </c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8"/>
      <c r="BL56" s="82">
        <v>2017</v>
      </c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3">
        <f t="shared" si="0"/>
        <v>187.744</v>
      </c>
      <c r="BX56" s="83"/>
      <c r="BY56" s="83"/>
      <c r="BZ56" s="83"/>
      <c r="CA56" s="83"/>
      <c r="CB56" s="83"/>
      <c r="CC56" s="83"/>
      <c r="CD56" s="83"/>
      <c r="CE56" s="83"/>
      <c r="CF56" s="84">
        <f>103.44-43.44</f>
        <v>60</v>
      </c>
      <c r="CG56" s="84">
        <v>84.304000000000002</v>
      </c>
      <c r="CH56" s="85">
        <v>43.44</v>
      </c>
      <c r="CI56" s="82">
        <v>0</v>
      </c>
      <c r="CJ56" s="82"/>
      <c r="CK56" s="82"/>
      <c r="CL56" s="82"/>
      <c r="CM56" s="82"/>
      <c r="CN56" s="82"/>
      <c r="CO56" s="82"/>
      <c r="CP56" s="82"/>
      <c r="CQ56" s="82"/>
      <c r="CR56" s="82" t="s">
        <v>129</v>
      </c>
      <c r="CS56" s="82"/>
      <c r="CT56" s="82"/>
      <c r="CU56" s="82"/>
      <c r="CV56" s="82"/>
      <c r="CW56" s="82"/>
      <c r="CX56" s="82"/>
      <c r="CY56" s="82"/>
      <c r="CZ56" s="82"/>
      <c r="DA56" s="82"/>
      <c r="DB56" s="82" t="s">
        <v>129</v>
      </c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 t="s">
        <v>129</v>
      </c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 t="s">
        <v>129</v>
      </c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54"/>
      <c r="EO56" s="69" t="str">
        <f t="shared" si="1"/>
        <v>009 0412 9990110360 244</v>
      </c>
      <c r="EP56" s="70">
        <f t="shared" si="2"/>
        <v>60</v>
      </c>
      <c r="EQ56" s="70">
        <f t="shared" si="2"/>
        <v>84.304000000000002</v>
      </c>
      <c r="ER56" s="70">
        <f t="shared" si="2"/>
        <v>43.44</v>
      </c>
    </row>
    <row r="57" spans="1:148" s="4" customFormat="1" ht="29.4" customHeight="1" x14ac:dyDescent="0.25">
      <c r="A57" s="82">
        <f t="shared" si="3"/>
        <v>21</v>
      </c>
      <c r="B57" s="82"/>
      <c r="C57" s="82"/>
      <c r="D57" s="82"/>
      <c r="E57" s="91" t="s">
        <v>130</v>
      </c>
      <c r="F57" s="91"/>
      <c r="G57" s="91"/>
      <c r="H57" s="91"/>
      <c r="I57" s="91"/>
      <c r="J57" s="91"/>
      <c r="K57" s="91"/>
      <c r="L57" s="91"/>
      <c r="M57" s="91"/>
      <c r="N57" s="75" t="s">
        <v>117</v>
      </c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92" t="s">
        <v>132</v>
      </c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4"/>
      <c r="BL57" s="82">
        <v>2017</v>
      </c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3">
        <f t="shared" si="0"/>
        <v>128</v>
      </c>
      <c r="BX57" s="83"/>
      <c r="BY57" s="83"/>
      <c r="BZ57" s="83"/>
      <c r="CA57" s="83"/>
      <c r="CB57" s="83"/>
      <c r="CC57" s="83"/>
      <c r="CD57" s="83"/>
      <c r="CE57" s="83"/>
      <c r="CF57" s="84">
        <v>0</v>
      </c>
      <c r="CG57" s="84">
        <v>64</v>
      </c>
      <c r="CH57" s="85">
        <v>64</v>
      </c>
      <c r="CI57" s="82">
        <v>0</v>
      </c>
      <c r="CJ57" s="82"/>
      <c r="CK57" s="82"/>
      <c r="CL57" s="82"/>
      <c r="CM57" s="82"/>
      <c r="CN57" s="82"/>
      <c r="CO57" s="82"/>
      <c r="CP57" s="82"/>
      <c r="CQ57" s="82"/>
      <c r="CR57" s="82" t="s">
        <v>129</v>
      </c>
      <c r="CS57" s="82"/>
      <c r="CT57" s="82"/>
      <c r="CU57" s="82"/>
      <c r="CV57" s="82"/>
      <c r="CW57" s="82"/>
      <c r="CX57" s="82"/>
      <c r="CY57" s="82"/>
      <c r="CZ57" s="82"/>
      <c r="DA57" s="82"/>
      <c r="DB57" s="82" t="s">
        <v>129</v>
      </c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 t="s">
        <v>129</v>
      </c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 t="s">
        <v>129</v>
      </c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54"/>
      <c r="EO57" s="69" t="str">
        <f t="shared" si="1"/>
        <v>009 0501 9990113770 244</v>
      </c>
      <c r="EP57" s="70">
        <f t="shared" si="2"/>
        <v>0</v>
      </c>
      <c r="EQ57" s="70">
        <f t="shared" si="2"/>
        <v>64</v>
      </c>
      <c r="ER57" s="70">
        <f t="shared" si="2"/>
        <v>64</v>
      </c>
    </row>
    <row r="58" spans="1:148" s="4" customFormat="1" ht="29.4" customHeight="1" x14ac:dyDescent="0.25">
      <c r="A58" s="82">
        <f t="shared" si="3"/>
        <v>22</v>
      </c>
      <c r="B58" s="82"/>
      <c r="C58" s="82"/>
      <c r="D58" s="82"/>
      <c r="E58" s="91" t="s">
        <v>130</v>
      </c>
      <c r="F58" s="91"/>
      <c r="G58" s="91"/>
      <c r="H58" s="91"/>
      <c r="I58" s="91"/>
      <c r="J58" s="91"/>
      <c r="K58" s="91"/>
      <c r="L58" s="91"/>
      <c r="M58" s="91"/>
      <c r="N58" s="75" t="s">
        <v>117</v>
      </c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86" t="str">
        <f>'[2]В ПЗ ПГ'!$G$30</f>
        <v>009 0501 9990196010 244</v>
      </c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8"/>
      <c r="BL58" s="82">
        <v>2017</v>
      </c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3">
        <f t="shared" si="0"/>
        <v>342</v>
      </c>
      <c r="BX58" s="83"/>
      <c r="BY58" s="83"/>
      <c r="BZ58" s="83"/>
      <c r="CA58" s="83"/>
      <c r="CB58" s="83"/>
      <c r="CC58" s="83"/>
      <c r="CD58" s="83"/>
      <c r="CE58" s="83"/>
      <c r="CF58" s="84">
        <v>114</v>
      </c>
      <c r="CG58" s="85">
        <v>114</v>
      </c>
      <c r="CH58" s="85">
        <v>114</v>
      </c>
      <c r="CI58" s="82">
        <v>0</v>
      </c>
      <c r="CJ58" s="82"/>
      <c r="CK58" s="82"/>
      <c r="CL58" s="82"/>
      <c r="CM58" s="82"/>
      <c r="CN58" s="82"/>
      <c r="CO58" s="82"/>
      <c r="CP58" s="82"/>
      <c r="CQ58" s="82"/>
      <c r="CR58" s="82" t="s">
        <v>129</v>
      </c>
      <c r="CS58" s="82"/>
      <c r="CT58" s="82"/>
      <c r="CU58" s="82"/>
      <c r="CV58" s="82"/>
      <c r="CW58" s="82"/>
      <c r="CX58" s="82"/>
      <c r="CY58" s="82"/>
      <c r="CZ58" s="82"/>
      <c r="DA58" s="82"/>
      <c r="DB58" s="82" t="s">
        <v>129</v>
      </c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 t="s">
        <v>129</v>
      </c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 t="s">
        <v>129</v>
      </c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54"/>
      <c r="EO58" s="69" t="str">
        <f t="shared" si="1"/>
        <v>009 0501 9990196010 244</v>
      </c>
      <c r="EP58" s="70">
        <f t="shared" si="2"/>
        <v>114</v>
      </c>
      <c r="EQ58" s="70">
        <f t="shared" si="2"/>
        <v>114</v>
      </c>
      <c r="ER58" s="70">
        <f t="shared" si="2"/>
        <v>114</v>
      </c>
    </row>
    <row r="59" spans="1:148" s="4" customFormat="1" ht="29.4" customHeight="1" x14ac:dyDescent="0.25">
      <c r="A59" s="82">
        <f t="shared" si="3"/>
        <v>23</v>
      </c>
      <c r="B59" s="82"/>
      <c r="C59" s="82"/>
      <c r="D59" s="82"/>
      <c r="E59" s="91" t="s">
        <v>130</v>
      </c>
      <c r="F59" s="91"/>
      <c r="G59" s="91"/>
      <c r="H59" s="91"/>
      <c r="I59" s="91"/>
      <c r="J59" s="91"/>
      <c r="K59" s="91"/>
      <c r="L59" s="91"/>
      <c r="M59" s="91"/>
      <c r="N59" s="75" t="s">
        <v>117</v>
      </c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86" t="str">
        <f>'[2]В ПЗ ПГ'!$G$31</f>
        <v>009 0502 1500170880 244</v>
      </c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8"/>
      <c r="BL59" s="82">
        <v>2017</v>
      </c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3">
        <f t="shared" si="0"/>
        <v>32</v>
      </c>
      <c r="BX59" s="83"/>
      <c r="BY59" s="83"/>
      <c r="BZ59" s="83"/>
      <c r="CA59" s="83"/>
      <c r="CB59" s="83"/>
      <c r="CC59" s="83"/>
      <c r="CD59" s="83"/>
      <c r="CE59" s="83"/>
      <c r="CF59" s="84">
        <v>32</v>
      </c>
      <c r="CG59" s="85">
        <v>0</v>
      </c>
      <c r="CH59" s="85">
        <v>0</v>
      </c>
      <c r="CI59" s="82">
        <v>0</v>
      </c>
      <c r="CJ59" s="82"/>
      <c r="CK59" s="82"/>
      <c r="CL59" s="82"/>
      <c r="CM59" s="82"/>
      <c r="CN59" s="82"/>
      <c r="CO59" s="82"/>
      <c r="CP59" s="82"/>
      <c r="CQ59" s="82"/>
      <c r="CR59" s="82" t="s">
        <v>129</v>
      </c>
      <c r="CS59" s="82"/>
      <c r="CT59" s="82"/>
      <c r="CU59" s="82"/>
      <c r="CV59" s="82"/>
      <c r="CW59" s="82"/>
      <c r="CX59" s="82"/>
      <c r="CY59" s="82"/>
      <c r="CZ59" s="82"/>
      <c r="DA59" s="82"/>
      <c r="DB59" s="82" t="s">
        <v>129</v>
      </c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 t="s">
        <v>129</v>
      </c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 t="s">
        <v>129</v>
      </c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54"/>
      <c r="EO59" s="69" t="str">
        <f t="shared" si="1"/>
        <v>009 0502 1500170880 244</v>
      </c>
      <c r="EP59" s="70">
        <f t="shared" si="2"/>
        <v>32</v>
      </c>
      <c r="EQ59" s="70">
        <f t="shared" si="2"/>
        <v>0</v>
      </c>
      <c r="ER59" s="70">
        <f t="shared" si="2"/>
        <v>0</v>
      </c>
    </row>
    <row r="60" spans="1:148" s="4" customFormat="1" ht="29.4" customHeight="1" x14ac:dyDescent="0.25">
      <c r="A60" s="82">
        <f t="shared" si="3"/>
        <v>24</v>
      </c>
      <c r="B60" s="82"/>
      <c r="C60" s="82"/>
      <c r="D60" s="82"/>
      <c r="E60" s="91" t="s">
        <v>130</v>
      </c>
      <c r="F60" s="91"/>
      <c r="G60" s="91"/>
      <c r="H60" s="91"/>
      <c r="I60" s="91"/>
      <c r="J60" s="91"/>
      <c r="K60" s="91"/>
      <c r="L60" s="91"/>
      <c r="M60" s="91"/>
      <c r="N60" s="75" t="s">
        <v>117</v>
      </c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86" t="str">
        <f>'[1]Сорт(2)'!E49</f>
        <v>009 0502 9990110630 244</v>
      </c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8"/>
      <c r="BL60" s="82">
        <v>2017</v>
      </c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3">
        <f t="shared" si="0"/>
        <v>1336.5008</v>
      </c>
      <c r="BX60" s="83"/>
      <c r="BY60" s="83"/>
      <c r="BZ60" s="83"/>
      <c r="CA60" s="83"/>
      <c r="CB60" s="83"/>
      <c r="CC60" s="83"/>
      <c r="CD60" s="83"/>
      <c r="CE60" s="83"/>
      <c r="CF60" s="84">
        <f>409.75-30.4302-82.319</f>
        <v>297.00079999999997</v>
      </c>
      <c r="CG60" s="84">
        <v>519.75</v>
      </c>
      <c r="CH60" s="85">
        <v>519.75</v>
      </c>
      <c r="CI60" s="82">
        <v>0</v>
      </c>
      <c r="CJ60" s="82"/>
      <c r="CK60" s="82"/>
      <c r="CL60" s="82"/>
      <c r="CM60" s="82"/>
      <c r="CN60" s="82"/>
      <c r="CO60" s="82"/>
      <c r="CP60" s="82"/>
      <c r="CQ60" s="82"/>
      <c r="CR60" s="82" t="s">
        <v>129</v>
      </c>
      <c r="CS60" s="82"/>
      <c r="CT60" s="82"/>
      <c r="CU60" s="82"/>
      <c r="CV60" s="82"/>
      <c r="CW60" s="82"/>
      <c r="CX60" s="82"/>
      <c r="CY60" s="82"/>
      <c r="CZ60" s="82"/>
      <c r="DA60" s="82"/>
      <c r="DB60" s="82" t="s">
        <v>129</v>
      </c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 t="s">
        <v>129</v>
      </c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 t="s">
        <v>129</v>
      </c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54"/>
      <c r="EO60" s="69" t="str">
        <f t="shared" si="1"/>
        <v>009 0502 9990110630 244</v>
      </c>
      <c r="EP60" s="70">
        <f t="shared" si="2"/>
        <v>297.00079999999997</v>
      </c>
      <c r="EQ60" s="70">
        <f t="shared" si="2"/>
        <v>519.75</v>
      </c>
      <c r="ER60" s="70">
        <f t="shared" si="2"/>
        <v>519.75</v>
      </c>
    </row>
    <row r="61" spans="1:148" s="4" customFormat="1" ht="29.4" customHeight="1" x14ac:dyDescent="0.25">
      <c r="A61" s="82">
        <f t="shared" si="3"/>
        <v>25</v>
      </c>
      <c r="B61" s="82"/>
      <c r="C61" s="82"/>
      <c r="D61" s="82"/>
      <c r="E61" s="91" t="s">
        <v>130</v>
      </c>
      <c r="F61" s="91"/>
      <c r="G61" s="91"/>
      <c r="H61" s="91"/>
      <c r="I61" s="91"/>
      <c r="J61" s="91"/>
      <c r="K61" s="91"/>
      <c r="L61" s="91"/>
      <c r="M61" s="91"/>
      <c r="N61" s="75" t="s">
        <v>117</v>
      </c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86" t="str">
        <f>'[2]В ПЗ ПГ'!G33</f>
        <v>009 0502 15001S0880 244</v>
      </c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8"/>
      <c r="BL61" s="82">
        <v>2017</v>
      </c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3">
        <f t="shared" si="0"/>
        <v>8</v>
      </c>
      <c r="BX61" s="83"/>
      <c r="BY61" s="83"/>
      <c r="BZ61" s="83"/>
      <c r="CA61" s="83"/>
      <c r="CB61" s="83"/>
      <c r="CC61" s="83"/>
      <c r="CD61" s="83"/>
      <c r="CE61" s="83"/>
      <c r="CF61" s="84">
        <v>8</v>
      </c>
      <c r="CG61" s="84">
        <v>0</v>
      </c>
      <c r="CH61" s="85">
        <v>0</v>
      </c>
      <c r="CI61" s="82">
        <v>0</v>
      </c>
      <c r="CJ61" s="82"/>
      <c r="CK61" s="82"/>
      <c r="CL61" s="82"/>
      <c r="CM61" s="82"/>
      <c r="CN61" s="82"/>
      <c r="CO61" s="82"/>
      <c r="CP61" s="82"/>
      <c r="CQ61" s="82"/>
      <c r="CR61" s="82" t="s">
        <v>129</v>
      </c>
      <c r="CS61" s="82"/>
      <c r="CT61" s="82"/>
      <c r="CU61" s="82"/>
      <c r="CV61" s="82"/>
      <c r="CW61" s="82"/>
      <c r="CX61" s="82"/>
      <c r="CY61" s="82"/>
      <c r="CZ61" s="82"/>
      <c r="DA61" s="82"/>
      <c r="DB61" s="82" t="s">
        <v>129</v>
      </c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 t="s">
        <v>129</v>
      </c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 t="s">
        <v>129</v>
      </c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54"/>
      <c r="EO61" s="69" t="str">
        <f t="shared" si="1"/>
        <v>009 0502 15001S0880 244</v>
      </c>
      <c r="EP61" s="70">
        <f t="shared" si="2"/>
        <v>8</v>
      </c>
      <c r="EQ61" s="70">
        <f t="shared" si="2"/>
        <v>0</v>
      </c>
      <c r="ER61" s="70">
        <f t="shared" si="2"/>
        <v>0</v>
      </c>
    </row>
    <row r="62" spans="1:148" s="4" customFormat="1" ht="29.4" customHeight="1" x14ac:dyDescent="0.25">
      <c r="A62" s="82">
        <f t="shared" si="3"/>
        <v>26</v>
      </c>
      <c r="B62" s="82"/>
      <c r="C62" s="82"/>
      <c r="D62" s="82"/>
      <c r="E62" s="91" t="s">
        <v>130</v>
      </c>
      <c r="F62" s="91"/>
      <c r="G62" s="91"/>
      <c r="H62" s="91"/>
      <c r="I62" s="91"/>
      <c r="J62" s="91"/>
      <c r="K62" s="91"/>
      <c r="L62" s="91"/>
      <c r="M62" s="91"/>
      <c r="N62" s="75" t="s">
        <v>117</v>
      </c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86" t="s">
        <v>133</v>
      </c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8"/>
      <c r="BL62" s="82">
        <v>2017</v>
      </c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3">
        <f t="shared" si="0"/>
        <v>511.33</v>
      </c>
      <c r="BX62" s="83"/>
      <c r="BY62" s="83"/>
      <c r="BZ62" s="83"/>
      <c r="CA62" s="83"/>
      <c r="CB62" s="83"/>
      <c r="CC62" s="83"/>
      <c r="CD62" s="83"/>
      <c r="CE62" s="83"/>
      <c r="CF62" s="84">
        <v>243.55</v>
      </c>
      <c r="CG62" s="84">
        <v>133.88999999999999</v>
      </c>
      <c r="CH62" s="85">
        <v>133.88999999999999</v>
      </c>
      <c r="CI62" s="82">
        <v>0</v>
      </c>
      <c r="CJ62" s="82"/>
      <c r="CK62" s="82"/>
      <c r="CL62" s="82"/>
      <c r="CM62" s="82"/>
      <c r="CN62" s="82"/>
      <c r="CO62" s="82"/>
      <c r="CP62" s="82"/>
      <c r="CQ62" s="82"/>
      <c r="CR62" s="82" t="s">
        <v>129</v>
      </c>
      <c r="CS62" s="82"/>
      <c r="CT62" s="82"/>
      <c r="CU62" s="82"/>
      <c r="CV62" s="82"/>
      <c r="CW62" s="82"/>
      <c r="CX62" s="82"/>
      <c r="CY62" s="82"/>
      <c r="CZ62" s="82"/>
      <c r="DA62" s="82"/>
      <c r="DB62" s="82" t="s">
        <v>129</v>
      </c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 t="s">
        <v>129</v>
      </c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 t="s">
        <v>129</v>
      </c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54"/>
      <c r="EO62" s="69" t="str">
        <f t="shared" si="1"/>
        <v>009 0503 15001S0880 244</v>
      </c>
      <c r="EP62" s="70">
        <f t="shared" si="2"/>
        <v>243.55</v>
      </c>
      <c r="EQ62" s="70">
        <f t="shared" si="2"/>
        <v>133.88999999999999</v>
      </c>
      <c r="ER62" s="70">
        <f t="shared" si="2"/>
        <v>133.88999999999999</v>
      </c>
    </row>
    <row r="63" spans="1:148" s="4" customFormat="1" ht="29.4" customHeight="1" x14ac:dyDescent="0.25">
      <c r="A63" s="82">
        <f t="shared" si="3"/>
        <v>27</v>
      </c>
      <c r="B63" s="82"/>
      <c r="C63" s="82"/>
      <c r="D63" s="82"/>
      <c r="E63" s="91" t="s">
        <v>130</v>
      </c>
      <c r="F63" s="91"/>
      <c r="G63" s="91"/>
      <c r="H63" s="91"/>
      <c r="I63" s="91"/>
      <c r="J63" s="91"/>
      <c r="K63" s="91"/>
      <c r="L63" s="91"/>
      <c r="M63" s="91"/>
      <c r="N63" s="75" t="s">
        <v>117</v>
      </c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86" t="str">
        <f>'[2]В ПЗ ПГ'!G34</f>
        <v>009 0503 1500170880 244</v>
      </c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8"/>
      <c r="BL63" s="82">
        <v>2017</v>
      </c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3">
        <f t="shared" si="0"/>
        <v>974.3</v>
      </c>
      <c r="BX63" s="83"/>
      <c r="BY63" s="83"/>
      <c r="BZ63" s="83"/>
      <c r="CA63" s="83"/>
      <c r="CB63" s="83"/>
      <c r="CC63" s="83"/>
      <c r="CD63" s="83"/>
      <c r="CE63" s="83"/>
      <c r="CF63" s="84">
        <v>974.3</v>
      </c>
      <c r="CG63" s="84">
        <v>0</v>
      </c>
      <c r="CH63" s="85">
        <v>0</v>
      </c>
      <c r="CI63" s="82">
        <v>0</v>
      </c>
      <c r="CJ63" s="82"/>
      <c r="CK63" s="82"/>
      <c r="CL63" s="82"/>
      <c r="CM63" s="82"/>
      <c r="CN63" s="82"/>
      <c r="CO63" s="82"/>
      <c r="CP63" s="82"/>
      <c r="CQ63" s="82"/>
      <c r="CR63" s="82" t="s">
        <v>129</v>
      </c>
      <c r="CS63" s="82"/>
      <c r="CT63" s="82"/>
      <c r="CU63" s="82"/>
      <c r="CV63" s="82"/>
      <c r="CW63" s="82"/>
      <c r="CX63" s="82"/>
      <c r="CY63" s="82"/>
      <c r="CZ63" s="82"/>
      <c r="DA63" s="82"/>
      <c r="DB63" s="82" t="s">
        <v>129</v>
      </c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 t="s">
        <v>129</v>
      </c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 t="s">
        <v>129</v>
      </c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54"/>
      <c r="EO63" s="69" t="str">
        <f t="shared" si="1"/>
        <v>009 0503 1500170880 244</v>
      </c>
      <c r="EP63" s="70">
        <f t="shared" si="2"/>
        <v>974.3</v>
      </c>
      <c r="EQ63" s="70">
        <f t="shared" si="2"/>
        <v>0</v>
      </c>
      <c r="ER63" s="70">
        <f t="shared" si="2"/>
        <v>0</v>
      </c>
    </row>
    <row r="64" spans="1:148" s="90" customFormat="1" ht="29.4" customHeight="1" x14ac:dyDescent="0.25">
      <c r="A64" s="82">
        <f t="shared" si="3"/>
        <v>28</v>
      </c>
      <c r="B64" s="82"/>
      <c r="C64" s="82"/>
      <c r="D64" s="82"/>
      <c r="E64" s="91" t="s">
        <v>130</v>
      </c>
      <c r="F64" s="91"/>
      <c r="G64" s="91"/>
      <c r="H64" s="91"/>
      <c r="I64" s="91"/>
      <c r="J64" s="91"/>
      <c r="K64" s="91"/>
      <c r="L64" s="91"/>
      <c r="M64" s="91"/>
      <c r="N64" s="75" t="s">
        <v>117</v>
      </c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86" t="str">
        <f>'[2]В ПЗ ПГ'!G35</f>
        <v>009 0503 1500174390 244</v>
      </c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8"/>
      <c r="BL64" s="82">
        <v>2017</v>
      </c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3">
        <f t="shared" si="0"/>
        <v>528</v>
      </c>
      <c r="BX64" s="83"/>
      <c r="BY64" s="83"/>
      <c r="BZ64" s="83"/>
      <c r="CA64" s="83"/>
      <c r="CB64" s="83"/>
      <c r="CC64" s="83"/>
      <c r="CD64" s="83"/>
      <c r="CE64" s="83"/>
      <c r="CF64" s="84">
        <v>528</v>
      </c>
      <c r="CG64" s="84">
        <v>0</v>
      </c>
      <c r="CH64" s="85">
        <v>0</v>
      </c>
      <c r="CI64" s="82">
        <v>0</v>
      </c>
      <c r="CJ64" s="82"/>
      <c r="CK64" s="82"/>
      <c r="CL64" s="82"/>
      <c r="CM64" s="82"/>
      <c r="CN64" s="82"/>
      <c r="CO64" s="82"/>
      <c r="CP64" s="82"/>
      <c r="CQ64" s="82"/>
      <c r="CR64" s="82" t="s">
        <v>129</v>
      </c>
      <c r="CS64" s="82"/>
      <c r="CT64" s="82"/>
      <c r="CU64" s="82"/>
      <c r="CV64" s="82"/>
      <c r="CW64" s="82"/>
      <c r="CX64" s="82"/>
      <c r="CY64" s="82"/>
      <c r="CZ64" s="82"/>
      <c r="DA64" s="82"/>
      <c r="DB64" s="82" t="s">
        <v>129</v>
      </c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 t="s">
        <v>129</v>
      </c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 t="s">
        <v>129</v>
      </c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9"/>
      <c r="EO64" s="69" t="str">
        <f t="shared" si="1"/>
        <v>009 0503 1500174390 244</v>
      </c>
      <c r="EP64" s="70">
        <f t="shared" si="2"/>
        <v>528</v>
      </c>
      <c r="EQ64" s="70">
        <f t="shared" si="2"/>
        <v>0</v>
      </c>
      <c r="ER64" s="70">
        <f t="shared" si="2"/>
        <v>0</v>
      </c>
    </row>
    <row r="65" spans="1:148" s="4" customFormat="1" ht="29.4" customHeight="1" x14ac:dyDescent="0.25">
      <c r="A65" s="82">
        <f t="shared" si="3"/>
        <v>29</v>
      </c>
      <c r="B65" s="82"/>
      <c r="C65" s="82"/>
      <c r="D65" s="82"/>
      <c r="E65" s="91" t="s">
        <v>130</v>
      </c>
      <c r="F65" s="91"/>
      <c r="G65" s="91"/>
      <c r="H65" s="91"/>
      <c r="I65" s="91"/>
      <c r="J65" s="91"/>
      <c r="K65" s="91"/>
      <c r="L65" s="91"/>
      <c r="M65" s="91"/>
      <c r="N65" s="75" t="s">
        <v>117</v>
      </c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86" t="str">
        <f>'[1]Сорт(2)'!E50</f>
        <v>009 0503 9990113280 244</v>
      </c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8"/>
      <c r="BL65" s="82">
        <v>2017</v>
      </c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3">
        <f t="shared" si="0"/>
        <v>1244.7905000000001</v>
      </c>
      <c r="BX65" s="83"/>
      <c r="BY65" s="83"/>
      <c r="BZ65" s="83"/>
      <c r="CA65" s="83"/>
      <c r="CB65" s="83"/>
      <c r="CC65" s="83"/>
      <c r="CD65" s="83"/>
      <c r="CE65" s="83"/>
      <c r="CF65" s="84">
        <f>530.8-4.6115-37.398</f>
        <v>488.79049999999995</v>
      </c>
      <c r="CG65" s="84">
        <v>330</v>
      </c>
      <c r="CH65" s="85">
        <v>426</v>
      </c>
      <c r="CI65" s="82">
        <v>0</v>
      </c>
      <c r="CJ65" s="82"/>
      <c r="CK65" s="82"/>
      <c r="CL65" s="82"/>
      <c r="CM65" s="82"/>
      <c r="CN65" s="82"/>
      <c r="CO65" s="82"/>
      <c r="CP65" s="82"/>
      <c r="CQ65" s="82"/>
      <c r="CR65" s="82" t="s">
        <v>129</v>
      </c>
      <c r="CS65" s="82"/>
      <c r="CT65" s="82"/>
      <c r="CU65" s="82"/>
      <c r="CV65" s="82"/>
      <c r="CW65" s="82"/>
      <c r="CX65" s="82"/>
      <c r="CY65" s="82"/>
      <c r="CZ65" s="82"/>
      <c r="DA65" s="82"/>
      <c r="DB65" s="82" t="s">
        <v>129</v>
      </c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 t="s">
        <v>129</v>
      </c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 t="s">
        <v>129</v>
      </c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54"/>
      <c r="EO65" s="69" t="str">
        <f t="shared" si="1"/>
        <v>009 0503 9990113280 244</v>
      </c>
      <c r="EP65" s="70">
        <f t="shared" si="2"/>
        <v>488.79049999999995</v>
      </c>
      <c r="EQ65" s="70">
        <f t="shared" si="2"/>
        <v>330</v>
      </c>
      <c r="ER65" s="70">
        <f t="shared" si="2"/>
        <v>426</v>
      </c>
    </row>
    <row r="66" spans="1:148" s="4" customFormat="1" ht="29.4" customHeight="1" x14ac:dyDescent="0.25">
      <c r="A66" s="82">
        <f t="shared" si="3"/>
        <v>30</v>
      </c>
      <c r="B66" s="82"/>
      <c r="C66" s="82"/>
      <c r="D66" s="82"/>
      <c r="E66" s="91" t="s">
        <v>130</v>
      </c>
      <c r="F66" s="91"/>
      <c r="G66" s="91"/>
      <c r="H66" s="91"/>
      <c r="I66" s="91"/>
      <c r="J66" s="91"/>
      <c r="K66" s="91"/>
      <c r="L66" s="91"/>
      <c r="M66" s="91"/>
      <c r="N66" s="75" t="s">
        <v>117</v>
      </c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86" t="str">
        <f>'[1]Сорт(2)'!E51</f>
        <v>009 0503 9990113300 244</v>
      </c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8"/>
      <c r="BL66" s="82">
        <v>2017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3">
        <f t="shared" si="0"/>
        <v>920.2</v>
      </c>
      <c r="BX66" s="83"/>
      <c r="BY66" s="83"/>
      <c r="BZ66" s="83"/>
      <c r="CA66" s="83"/>
      <c r="CB66" s="83"/>
      <c r="CC66" s="83"/>
      <c r="CD66" s="83"/>
      <c r="CE66" s="83"/>
      <c r="CF66" s="84">
        <v>320.2</v>
      </c>
      <c r="CG66" s="84">
        <v>300</v>
      </c>
      <c r="CH66" s="85">
        <v>300</v>
      </c>
      <c r="CI66" s="82">
        <v>0</v>
      </c>
      <c r="CJ66" s="82"/>
      <c r="CK66" s="82"/>
      <c r="CL66" s="82"/>
      <c r="CM66" s="82"/>
      <c r="CN66" s="82"/>
      <c r="CO66" s="82"/>
      <c r="CP66" s="82"/>
      <c r="CQ66" s="82"/>
      <c r="CR66" s="82" t="s">
        <v>129</v>
      </c>
      <c r="CS66" s="82"/>
      <c r="CT66" s="82"/>
      <c r="CU66" s="82"/>
      <c r="CV66" s="82"/>
      <c r="CW66" s="82"/>
      <c r="CX66" s="82"/>
      <c r="CY66" s="82"/>
      <c r="CZ66" s="82"/>
      <c r="DA66" s="82"/>
      <c r="DB66" s="82" t="s">
        <v>129</v>
      </c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 t="s">
        <v>129</v>
      </c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 t="s">
        <v>129</v>
      </c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54"/>
      <c r="EO66" s="69" t="str">
        <f t="shared" si="1"/>
        <v>009 0503 9990113300 244</v>
      </c>
      <c r="EP66" s="70">
        <f t="shared" si="2"/>
        <v>320.2</v>
      </c>
      <c r="EQ66" s="70">
        <f t="shared" si="2"/>
        <v>300</v>
      </c>
      <c r="ER66" s="70">
        <f t="shared" si="2"/>
        <v>300</v>
      </c>
    </row>
    <row r="67" spans="1:148" s="4" customFormat="1" ht="29.4" customHeight="1" x14ac:dyDescent="0.25">
      <c r="A67" s="82">
        <f t="shared" si="3"/>
        <v>31</v>
      </c>
      <c r="B67" s="82"/>
      <c r="C67" s="82"/>
      <c r="D67" s="82"/>
      <c r="E67" s="91" t="s">
        <v>130</v>
      </c>
      <c r="F67" s="91"/>
      <c r="G67" s="91"/>
      <c r="H67" s="91"/>
      <c r="I67" s="91"/>
      <c r="J67" s="91"/>
      <c r="K67" s="91"/>
      <c r="L67" s="91"/>
      <c r="M67" s="91"/>
      <c r="N67" s="75" t="s">
        <v>117</v>
      </c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86" t="str">
        <f>'[2]В ПЗ ПГ'!G39</f>
        <v>009 0503 15001S4390 244</v>
      </c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8"/>
      <c r="BL67" s="82">
        <v>2017</v>
      </c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3">
        <f t="shared" si="0"/>
        <v>805.40899999999999</v>
      </c>
      <c r="BX67" s="83"/>
      <c r="BY67" s="83"/>
      <c r="BZ67" s="83"/>
      <c r="CA67" s="83"/>
      <c r="CB67" s="83"/>
      <c r="CC67" s="83"/>
      <c r="CD67" s="83"/>
      <c r="CE67" s="83"/>
      <c r="CF67" s="84">
        <v>403.73899999999998</v>
      </c>
      <c r="CG67" s="84">
        <v>200.83500000000001</v>
      </c>
      <c r="CH67" s="85">
        <v>200.83500000000001</v>
      </c>
      <c r="CI67" s="82">
        <v>0</v>
      </c>
      <c r="CJ67" s="82"/>
      <c r="CK67" s="82"/>
      <c r="CL67" s="82"/>
      <c r="CM67" s="82"/>
      <c r="CN67" s="82"/>
      <c r="CO67" s="82"/>
      <c r="CP67" s="82"/>
      <c r="CQ67" s="82"/>
      <c r="CR67" s="82" t="s">
        <v>129</v>
      </c>
      <c r="CS67" s="82"/>
      <c r="CT67" s="82"/>
      <c r="CU67" s="82"/>
      <c r="CV67" s="82"/>
      <c r="CW67" s="82"/>
      <c r="CX67" s="82"/>
      <c r="CY67" s="82"/>
      <c r="CZ67" s="82"/>
      <c r="DA67" s="82"/>
      <c r="DB67" s="82" t="s">
        <v>129</v>
      </c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 t="s">
        <v>129</v>
      </c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 t="s">
        <v>129</v>
      </c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54"/>
      <c r="EO67" s="69" t="str">
        <f t="shared" si="1"/>
        <v>009 0503 15001S4390 244</v>
      </c>
      <c r="EP67" s="70">
        <f t="shared" si="2"/>
        <v>403.73899999999998</v>
      </c>
      <c r="EQ67" s="70">
        <f t="shared" si="2"/>
        <v>200.83500000000001</v>
      </c>
      <c r="ER67" s="70">
        <f t="shared" si="2"/>
        <v>200.83500000000001</v>
      </c>
    </row>
    <row r="68" spans="1:148" s="4" customFormat="1" ht="29.4" customHeight="1" x14ac:dyDescent="0.25">
      <c r="A68" s="82">
        <f t="shared" si="3"/>
        <v>32</v>
      </c>
      <c r="B68" s="82"/>
      <c r="C68" s="82"/>
      <c r="D68" s="82"/>
      <c r="E68" s="91" t="s">
        <v>130</v>
      </c>
      <c r="F68" s="91"/>
      <c r="G68" s="91"/>
      <c r="H68" s="91"/>
      <c r="I68" s="91"/>
      <c r="J68" s="91"/>
      <c r="K68" s="91"/>
      <c r="L68" s="91"/>
      <c r="M68" s="91"/>
      <c r="N68" s="75" t="s">
        <v>117</v>
      </c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86" t="str">
        <f>'[1]Сорт(2)'!E52</f>
        <v>009 0707 9990111680 244</v>
      </c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8"/>
      <c r="BL68" s="82">
        <v>2017</v>
      </c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3">
        <f t="shared" si="0"/>
        <v>30</v>
      </c>
      <c r="BX68" s="83"/>
      <c r="BY68" s="83"/>
      <c r="BZ68" s="83"/>
      <c r="CA68" s="83"/>
      <c r="CB68" s="83"/>
      <c r="CC68" s="83"/>
      <c r="CD68" s="83"/>
      <c r="CE68" s="83"/>
      <c r="CF68" s="84">
        <v>30</v>
      </c>
      <c r="CG68" s="84">
        <v>0</v>
      </c>
      <c r="CH68" s="85">
        <v>0</v>
      </c>
      <c r="CI68" s="82">
        <v>0</v>
      </c>
      <c r="CJ68" s="82"/>
      <c r="CK68" s="82"/>
      <c r="CL68" s="82"/>
      <c r="CM68" s="82"/>
      <c r="CN68" s="82"/>
      <c r="CO68" s="82"/>
      <c r="CP68" s="82"/>
      <c r="CQ68" s="82"/>
      <c r="CR68" s="82" t="s">
        <v>129</v>
      </c>
      <c r="CS68" s="82"/>
      <c r="CT68" s="82"/>
      <c r="CU68" s="82"/>
      <c r="CV68" s="82"/>
      <c r="CW68" s="82"/>
      <c r="CX68" s="82"/>
      <c r="CY68" s="82"/>
      <c r="CZ68" s="82"/>
      <c r="DA68" s="82"/>
      <c r="DB68" s="82" t="s">
        <v>129</v>
      </c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 t="s">
        <v>129</v>
      </c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 t="s">
        <v>129</v>
      </c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54"/>
      <c r="EO68" s="69" t="str">
        <f t="shared" si="1"/>
        <v>009 0707 9990111680 244</v>
      </c>
      <c r="EP68" s="70">
        <f t="shared" si="2"/>
        <v>30</v>
      </c>
      <c r="EQ68" s="70">
        <f t="shared" si="2"/>
        <v>0</v>
      </c>
      <c r="ER68" s="70">
        <f t="shared" si="2"/>
        <v>0</v>
      </c>
    </row>
    <row r="69" spans="1:148" s="4" customFormat="1" ht="29.4" customHeight="1" x14ac:dyDescent="0.25">
      <c r="A69" s="82">
        <f t="shared" si="3"/>
        <v>33</v>
      </c>
      <c r="B69" s="82"/>
      <c r="C69" s="82"/>
      <c r="D69" s="82"/>
      <c r="E69" s="91" t="s">
        <v>130</v>
      </c>
      <c r="F69" s="91"/>
      <c r="G69" s="91"/>
      <c r="H69" s="91"/>
      <c r="I69" s="91"/>
      <c r="J69" s="91"/>
      <c r="K69" s="91"/>
      <c r="L69" s="91"/>
      <c r="M69" s="91"/>
      <c r="N69" s="75" t="s">
        <v>117</v>
      </c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86" t="str">
        <f>'[1]Сорт(2)'!E53</f>
        <v>009 1105 9990111300 244</v>
      </c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8"/>
      <c r="BL69" s="82">
        <v>2017</v>
      </c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3">
        <f t="shared" si="0"/>
        <v>30</v>
      </c>
      <c r="BX69" s="83"/>
      <c r="BY69" s="83"/>
      <c r="BZ69" s="83"/>
      <c r="CA69" s="83"/>
      <c r="CB69" s="83"/>
      <c r="CC69" s="83"/>
      <c r="CD69" s="83"/>
      <c r="CE69" s="83"/>
      <c r="CF69" s="84">
        <v>30</v>
      </c>
      <c r="CG69" s="84">
        <v>0</v>
      </c>
      <c r="CH69" s="85">
        <v>0</v>
      </c>
      <c r="CI69" s="82">
        <v>0</v>
      </c>
      <c r="CJ69" s="82"/>
      <c r="CK69" s="82"/>
      <c r="CL69" s="82"/>
      <c r="CM69" s="82"/>
      <c r="CN69" s="82"/>
      <c r="CO69" s="82"/>
      <c r="CP69" s="82"/>
      <c r="CQ69" s="82"/>
      <c r="CR69" s="82" t="s">
        <v>129</v>
      </c>
      <c r="CS69" s="82"/>
      <c r="CT69" s="82"/>
      <c r="CU69" s="82"/>
      <c r="CV69" s="82"/>
      <c r="CW69" s="82"/>
      <c r="CX69" s="82"/>
      <c r="CY69" s="82"/>
      <c r="CZ69" s="82"/>
      <c r="DA69" s="82"/>
      <c r="DB69" s="82" t="s">
        <v>129</v>
      </c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 t="s">
        <v>129</v>
      </c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 t="s">
        <v>129</v>
      </c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54"/>
      <c r="EO69" s="69" t="str">
        <f t="shared" si="1"/>
        <v>009 1105 9990111300 244</v>
      </c>
      <c r="EP69" s="70">
        <f t="shared" si="2"/>
        <v>30</v>
      </c>
      <c r="EQ69" s="70">
        <f t="shared" si="2"/>
        <v>0</v>
      </c>
      <c r="ER69" s="70">
        <f t="shared" si="2"/>
        <v>0</v>
      </c>
    </row>
    <row r="70" spans="1:148" s="90" customFormat="1" ht="29.4" customHeight="1" x14ac:dyDescent="0.25">
      <c r="A70" s="82">
        <f t="shared" si="3"/>
        <v>34</v>
      </c>
      <c r="B70" s="82"/>
      <c r="C70" s="82"/>
      <c r="D70" s="82"/>
      <c r="E70" s="91" t="s">
        <v>130</v>
      </c>
      <c r="F70" s="91"/>
      <c r="G70" s="91"/>
      <c r="H70" s="91"/>
      <c r="I70" s="91"/>
      <c r="J70" s="91"/>
      <c r="K70" s="91"/>
      <c r="L70" s="91"/>
      <c r="M70" s="91"/>
      <c r="N70" s="75" t="s">
        <v>117</v>
      </c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86" t="str">
        <f>'[3]18-19'!G48</f>
        <v>009 0707 9990111680 244</v>
      </c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8"/>
      <c r="BL70" s="82">
        <v>2017</v>
      </c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3">
        <f t="shared" si="0"/>
        <v>60</v>
      </c>
      <c r="BX70" s="83"/>
      <c r="BY70" s="83"/>
      <c r="BZ70" s="83"/>
      <c r="CA70" s="83"/>
      <c r="CB70" s="83"/>
      <c r="CC70" s="83"/>
      <c r="CD70" s="83"/>
      <c r="CE70" s="83"/>
      <c r="CF70" s="84">
        <v>0</v>
      </c>
      <c r="CG70" s="84">
        <f>'[3]18-19'!H48/1000</f>
        <v>30</v>
      </c>
      <c r="CH70" s="84">
        <f>'[3]18-19'!I48/1000</f>
        <v>30</v>
      </c>
      <c r="CI70" s="82">
        <v>0</v>
      </c>
      <c r="CJ70" s="82"/>
      <c r="CK70" s="82"/>
      <c r="CL70" s="82"/>
      <c r="CM70" s="82"/>
      <c r="CN70" s="82"/>
      <c r="CO70" s="82"/>
      <c r="CP70" s="82"/>
      <c r="CQ70" s="82"/>
      <c r="CR70" s="82" t="s">
        <v>129</v>
      </c>
      <c r="CS70" s="82"/>
      <c r="CT70" s="82"/>
      <c r="CU70" s="82"/>
      <c r="CV70" s="82"/>
      <c r="CW70" s="82"/>
      <c r="CX70" s="82"/>
      <c r="CY70" s="82"/>
      <c r="CZ70" s="82"/>
      <c r="DA70" s="82"/>
      <c r="DB70" s="82" t="s">
        <v>129</v>
      </c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 t="s">
        <v>129</v>
      </c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 t="s">
        <v>129</v>
      </c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9"/>
      <c r="EO70" s="69" t="str">
        <f t="shared" si="1"/>
        <v>009 0707 9990111680 244</v>
      </c>
      <c r="EP70" s="70">
        <f t="shared" si="2"/>
        <v>0</v>
      </c>
      <c r="EQ70" s="70">
        <f t="shared" si="2"/>
        <v>30</v>
      </c>
      <c r="ER70" s="70">
        <f t="shared" si="2"/>
        <v>30</v>
      </c>
    </row>
    <row r="71" spans="1:148" s="90" customFormat="1" ht="29.4" customHeight="1" x14ac:dyDescent="0.25">
      <c r="A71" s="82">
        <f t="shared" si="3"/>
        <v>35</v>
      </c>
      <c r="B71" s="82"/>
      <c r="C71" s="82"/>
      <c r="D71" s="82"/>
      <c r="E71" s="91" t="s">
        <v>130</v>
      </c>
      <c r="F71" s="91"/>
      <c r="G71" s="91"/>
      <c r="H71" s="91"/>
      <c r="I71" s="91"/>
      <c r="J71" s="91"/>
      <c r="K71" s="91"/>
      <c r="L71" s="91"/>
      <c r="M71" s="91"/>
      <c r="N71" s="75" t="s">
        <v>117</v>
      </c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86" t="str">
        <f>'[3]18-19'!G49</f>
        <v>009 1105 9990111300 244</v>
      </c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8"/>
      <c r="BL71" s="82">
        <v>2017</v>
      </c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3">
        <f t="shared" si="0"/>
        <v>60</v>
      </c>
      <c r="BX71" s="83"/>
      <c r="BY71" s="83"/>
      <c r="BZ71" s="83"/>
      <c r="CA71" s="83"/>
      <c r="CB71" s="83"/>
      <c r="CC71" s="83"/>
      <c r="CD71" s="83"/>
      <c r="CE71" s="83"/>
      <c r="CF71" s="84">
        <v>0</v>
      </c>
      <c r="CG71" s="84">
        <f>'[3]18-19'!H49/1000</f>
        <v>30</v>
      </c>
      <c r="CH71" s="84">
        <f>'[3]18-19'!I49/1000</f>
        <v>30</v>
      </c>
      <c r="CI71" s="82">
        <v>0</v>
      </c>
      <c r="CJ71" s="82"/>
      <c r="CK71" s="82"/>
      <c r="CL71" s="82"/>
      <c r="CM71" s="82"/>
      <c r="CN71" s="82"/>
      <c r="CO71" s="82"/>
      <c r="CP71" s="82"/>
      <c r="CQ71" s="82"/>
      <c r="CR71" s="82" t="s">
        <v>129</v>
      </c>
      <c r="CS71" s="82"/>
      <c r="CT71" s="82"/>
      <c r="CU71" s="82"/>
      <c r="CV71" s="82"/>
      <c r="CW71" s="82"/>
      <c r="CX71" s="82"/>
      <c r="CY71" s="82"/>
      <c r="CZ71" s="82"/>
      <c r="DA71" s="82"/>
      <c r="DB71" s="82" t="s">
        <v>129</v>
      </c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 t="s">
        <v>129</v>
      </c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 t="s">
        <v>129</v>
      </c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9"/>
      <c r="EO71" s="69" t="str">
        <f t="shared" si="1"/>
        <v>009 1105 9990111300 244</v>
      </c>
      <c r="EP71" s="70">
        <f t="shared" si="2"/>
        <v>0</v>
      </c>
      <c r="EQ71" s="70">
        <f t="shared" si="2"/>
        <v>30</v>
      </c>
      <c r="ER71" s="70">
        <f t="shared" si="2"/>
        <v>30</v>
      </c>
    </row>
    <row r="72" spans="1:148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75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95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7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9"/>
      <c r="BX72" s="99"/>
      <c r="BY72" s="99"/>
      <c r="BZ72" s="99"/>
      <c r="CA72" s="99"/>
      <c r="CB72" s="99"/>
      <c r="CC72" s="99"/>
      <c r="CD72" s="99"/>
      <c r="CE72" s="99"/>
      <c r="CF72" s="100"/>
      <c r="CG72" s="100"/>
      <c r="CH72" s="101"/>
      <c r="CI72" s="82"/>
      <c r="CJ72" s="82"/>
      <c r="CK72" s="82"/>
      <c r="CL72" s="82"/>
      <c r="CM72" s="82"/>
      <c r="CN72" s="82"/>
      <c r="CO72" s="82"/>
      <c r="CP72" s="82"/>
      <c r="CQ72" s="82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</row>
    <row r="73" spans="1:148" s="4" customFormat="1" ht="13.2" x14ac:dyDescent="0.25">
      <c r="A73" s="102" t="s">
        <v>134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4"/>
      <c r="BW73" s="105">
        <f>SUM(BW37:CE71)</f>
        <v>22209.117299999998</v>
      </c>
      <c r="BX73" s="106"/>
      <c r="BY73" s="106"/>
      <c r="BZ73" s="106"/>
      <c r="CA73" s="106"/>
      <c r="CB73" s="106"/>
      <c r="CC73" s="106"/>
      <c r="CD73" s="106"/>
      <c r="CE73" s="107"/>
      <c r="CF73" s="108">
        <f>SUM(CF37:CF71)</f>
        <v>9655.2232999999997</v>
      </c>
      <c r="CG73" s="108">
        <f>SUM(CG37:CG71)</f>
        <v>6301.6790000000001</v>
      </c>
      <c r="CH73" s="108">
        <f>SUM(CH37:CH71)</f>
        <v>6252.2149999999992</v>
      </c>
      <c r="CI73" s="109">
        <v>0</v>
      </c>
      <c r="CJ73" s="110"/>
      <c r="CK73" s="110"/>
      <c r="CL73" s="110"/>
      <c r="CM73" s="110"/>
      <c r="CN73" s="110"/>
      <c r="CO73" s="110"/>
      <c r="CP73" s="110"/>
      <c r="CQ73" s="111"/>
      <c r="CR73" s="98" t="s">
        <v>129</v>
      </c>
      <c r="CS73" s="98"/>
      <c r="CT73" s="98"/>
      <c r="CU73" s="98"/>
      <c r="CV73" s="98"/>
      <c r="CW73" s="98"/>
      <c r="CX73" s="98"/>
      <c r="CY73" s="98"/>
      <c r="CZ73" s="98"/>
      <c r="DA73" s="98"/>
      <c r="DB73" s="98" t="s">
        <v>129</v>
      </c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 t="s">
        <v>129</v>
      </c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 t="s">
        <v>129</v>
      </c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54"/>
    </row>
    <row r="74" spans="1:148" s="4" customFormat="1" ht="13.2" x14ac:dyDescent="0.25">
      <c r="A74" s="112" t="s">
        <v>135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4"/>
      <c r="BW74" s="115"/>
      <c r="BX74" s="116"/>
      <c r="BY74" s="116"/>
      <c r="BZ74" s="116"/>
      <c r="CA74" s="116"/>
      <c r="CB74" s="116"/>
      <c r="CC74" s="116"/>
      <c r="CD74" s="116"/>
      <c r="CE74" s="117"/>
      <c r="CF74" s="118"/>
      <c r="CG74" s="118"/>
      <c r="CH74" s="118"/>
      <c r="CI74" s="119"/>
      <c r="CJ74" s="120"/>
      <c r="CK74" s="120"/>
      <c r="CL74" s="120"/>
      <c r="CM74" s="120"/>
      <c r="CN74" s="120"/>
      <c r="CO74" s="120"/>
      <c r="CP74" s="120"/>
      <c r="CQ74" s="121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54"/>
    </row>
    <row r="75" spans="1:148" ht="42" customHeight="1" x14ac:dyDescent="0.3"/>
    <row r="76" spans="1:148" s="23" customFormat="1" ht="13.8" x14ac:dyDescent="0.25">
      <c r="A76" s="122" t="s">
        <v>136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G76" s="122"/>
      <c r="CH76" s="122"/>
      <c r="CI76" s="25"/>
      <c r="CJ76" s="123" t="s">
        <v>137</v>
      </c>
      <c r="CK76" s="123"/>
      <c r="CL76" s="124" t="s">
        <v>138</v>
      </c>
      <c r="CM76" s="124"/>
      <c r="CN76" s="124"/>
      <c r="CO76" s="124"/>
      <c r="CP76" s="125" t="s">
        <v>139</v>
      </c>
      <c r="CQ76" s="125"/>
      <c r="CR76" s="122" t="s">
        <v>140</v>
      </c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6">
        <v>20</v>
      </c>
      <c r="DI76" s="126"/>
      <c r="DJ76" s="126"/>
      <c r="DK76" s="127" t="s">
        <v>6</v>
      </c>
      <c r="DL76" s="127"/>
      <c r="DM76" s="127"/>
      <c r="DN76" s="127"/>
      <c r="DP76" s="30" t="s">
        <v>141</v>
      </c>
      <c r="EN76" s="89">
        <v>2017</v>
      </c>
      <c r="EO76" s="89">
        <v>2018</v>
      </c>
      <c r="EP76" s="89">
        <v>2019</v>
      </c>
    </row>
    <row r="77" spans="1:148" s="129" customFormat="1" ht="18" x14ac:dyDescent="0.35">
      <c r="A77" s="128" t="s">
        <v>142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G77" s="128"/>
      <c r="CH77" s="128"/>
      <c r="CI77" s="130"/>
      <c r="CJ77" s="128" t="s">
        <v>143</v>
      </c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EN77" s="131">
        <f>SUM(CF41:CF71)</f>
        <v>7185.7792999999992</v>
      </c>
      <c r="EO77" s="132">
        <f>SUM(CG41:CG71)</f>
        <v>3925.5549999999998</v>
      </c>
      <c r="EP77" s="132">
        <f>SUM(CH41:CH71)</f>
        <v>3766.0909999999999</v>
      </c>
      <c r="EQ77" s="133">
        <f>EN77+EO77+EP77</f>
        <v>14877.425299999999</v>
      </c>
    </row>
    <row r="78" spans="1:148" s="129" customFormat="1" ht="18" x14ac:dyDescent="0.35">
      <c r="CI78" s="130"/>
      <c r="EN78" s="131"/>
      <c r="EO78" s="134"/>
      <c r="EP78" s="134"/>
      <c r="EQ78" s="133"/>
    </row>
    <row r="79" spans="1:148" s="129" customFormat="1" ht="18" x14ac:dyDescent="0.35">
      <c r="CI79" s="130"/>
      <c r="EN79" s="131"/>
      <c r="EO79" s="134"/>
      <c r="EP79" s="134"/>
      <c r="EQ79" s="133"/>
    </row>
    <row r="80" spans="1:148" s="23" customFormat="1" ht="13.8" x14ac:dyDescent="0.25">
      <c r="E80" s="24"/>
      <c r="F80" s="24"/>
      <c r="G80" s="24"/>
      <c r="H80" s="24"/>
      <c r="I80" s="24"/>
      <c r="J80" s="24"/>
      <c r="K80" s="24"/>
      <c r="L80" s="24"/>
      <c r="CG80" s="25"/>
      <c r="CH80" s="25"/>
      <c r="CI80" s="25"/>
      <c r="CJ80" s="25"/>
      <c r="CK80" s="25"/>
      <c r="CL80" s="25"/>
      <c r="EN80" s="27">
        <f>EN77-7543520/1000</f>
        <v>-357.7407000000012</v>
      </c>
      <c r="EO80" s="135">
        <f>EO77-3925555/1000</f>
        <v>0</v>
      </c>
      <c r="EP80" s="23">
        <f>EP77-3766091/1000</f>
        <v>0</v>
      </c>
    </row>
    <row r="81" spans="1:145" s="23" customFormat="1" ht="13.8" x14ac:dyDescent="0.25">
      <c r="A81" s="136" t="s">
        <v>144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G81" s="122"/>
      <c r="CH81" s="122"/>
      <c r="CI81" s="25"/>
      <c r="CJ81" s="25"/>
      <c r="CK81" s="25"/>
      <c r="CL81" s="25"/>
      <c r="EN81" s="27"/>
    </row>
    <row r="82" spans="1:145" s="129" customFormat="1" ht="18" x14ac:dyDescent="0.35">
      <c r="A82" s="128" t="s">
        <v>145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G82" s="128"/>
      <c r="CH82" s="128"/>
      <c r="CI82" s="130"/>
      <c r="CJ82" s="130"/>
      <c r="CK82" s="130"/>
      <c r="CL82" s="130"/>
      <c r="EN82" s="137">
        <f>EN80+'[4]Бюджет (2)'!$E$20</f>
        <v>-312.27300000000122</v>
      </c>
      <c r="EO82" s="138">
        <f>BW73-CF73-CG73-CH73</f>
        <v>0</v>
      </c>
    </row>
    <row r="83" spans="1:145" s="1" customFormat="1" ht="10.199999999999999" x14ac:dyDescent="0.2">
      <c r="A83" s="139" t="s">
        <v>146</v>
      </c>
      <c r="B83" s="140"/>
      <c r="C83" s="140"/>
      <c r="D83" s="140"/>
      <c r="E83" s="141"/>
      <c r="F83" s="141"/>
      <c r="G83" s="141"/>
      <c r="H83" s="141"/>
      <c r="I83" s="141"/>
      <c r="J83" s="141"/>
      <c r="K83" s="141"/>
      <c r="L83" s="141"/>
      <c r="M83" s="140"/>
      <c r="N83" s="140"/>
      <c r="O83" s="140"/>
      <c r="P83" s="140"/>
      <c r="Q83" s="140"/>
      <c r="R83" s="140"/>
      <c r="CG83" s="3"/>
      <c r="CH83" s="3"/>
      <c r="CI83" s="3"/>
      <c r="CJ83" s="3"/>
      <c r="CK83" s="3"/>
      <c r="CL83" s="3"/>
      <c r="EN83" s="6"/>
    </row>
    <row r="84" spans="1:145" s="1" customFormat="1" ht="10.199999999999999" x14ac:dyDescent="0.2">
      <c r="A84" s="142" t="s">
        <v>147</v>
      </c>
      <c r="E84" s="2"/>
      <c r="F84" s="2"/>
      <c r="G84" s="2"/>
      <c r="H84" s="2"/>
      <c r="I84" s="2"/>
      <c r="J84" s="2"/>
      <c r="K84" s="2"/>
      <c r="L84" s="2"/>
      <c r="CG84" s="3"/>
      <c r="CH84" s="3"/>
      <c r="CI84" s="3"/>
      <c r="CJ84" s="3"/>
      <c r="CK84" s="3"/>
      <c r="CL84" s="3"/>
      <c r="EN84" s="6"/>
    </row>
    <row r="85" spans="1:145" s="1" customFormat="1" ht="10.199999999999999" x14ac:dyDescent="0.2">
      <c r="A85" s="142" t="s">
        <v>148</v>
      </c>
      <c r="E85" s="2"/>
      <c r="F85" s="2"/>
      <c r="G85" s="2"/>
      <c r="H85" s="2"/>
      <c r="I85" s="2"/>
      <c r="J85" s="2"/>
      <c r="K85" s="2"/>
      <c r="L85" s="2"/>
      <c r="CG85" s="3"/>
      <c r="CH85" s="3"/>
      <c r="CI85" s="3"/>
      <c r="CJ85" s="3"/>
      <c r="CK85" s="3"/>
      <c r="CL85" s="3"/>
      <c r="EN85" s="6"/>
    </row>
    <row r="86" spans="1:145" s="1" customFormat="1" ht="10.199999999999999" x14ac:dyDescent="0.2">
      <c r="A86" s="142" t="s">
        <v>149</v>
      </c>
      <c r="E86" s="2"/>
      <c r="F86" s="2"/>
      <c r="G86" s="2"/>
      <c r="H86" s="2"/>
      <c r="I86" s="2"/>
      <c r="J86" s="2"/>
      <c r="K86" s="2"/>
      <c r="L86" s="2"/>
      <c r="CG86" s="3"/>
      <c r="CH86" s="3"/>
      <c r="CI86" s="3"/>
      <c r="CJ86" s="3"/>
      <c r="CK86" s="3"/>
      <c r="CL86" s="3"/>
      <c r="EN86" s="143">
        <f>EN77-EN80</f>
        <v>7543.52</v>
      </c>
    </row>
    <row r="87" spans="1:145" s="1" customFormat="1" ht="10.199999999999999" x14ac:dyDescent="0.2">
      <c r="A87" s="142" t="s">
        <v>150</v>
      </c>
      <c r="E87" s="2"/>
      <c r="F87" s="2"/>
      <c r="G87" s="2"/>
      <c r="H87" s="2"/>
      <c r="I87" s="2"/>
      <c r="J87" s="2"/>
      <c r="K87" s="2"/>
      <c r="L87" s="2"/>
      <c r="CG87" s="3"/>
      <c r="CH87" s="3"/>
      <c r="CI87" s="3"/>
      <c r="CJ87" s="3"/>
      <c r="CK87" s="3"/>
      <c r="CL87" s="3"/>
      <c r="EN87" s="6"/>
    </row>
    <row r="88" spans="1:145" s="1" customFormat="1" ht="10.199999999999999" x14ac:dyDescent="0.2">
      <c r="A88" s="142" t="s">
        <v>151</v>
      </c>
      <c r="E88" s="2"/>
      <c r="F88" s="2"/>
      <c r="G88" s="2"/>
      <c r="H88" s="2"/>
      <c r="I88" s="2"/>
      <c r="J88" s="2"/>
      <c r="K88" s="2"/>
      <c r="L88" s="2"/>
      <c r="CG88" s="3"/>
      <c r="CH88" s="3"/>
      <c r="CI88" s="3"/>
      <c r="CJ88" s="3"/>
      <c r="CK88" s="3"/>
      <c r="CL88" s="3"/>
      <c r="EN88" s="6"/>
    </row>
    <row r="89" spans="1:145" s="1" customFormat="1" ht="10.199999999999999" x14ac:dyDescent="0.2">
      <c r="A89" s="142" t="s">
        <v>152</v>
      </c>
      <c r="E89" s="2"/>
      <c r="F89" s="2"/>
      <c r="G89" s="2"/>
      <c r="H89" s="2"/>
      <c r="I89" s="2"/>
      <c r="J89" s="2"/>
      <c r="K89" s="2"/>
      <c r="L89" s="2"/>
      <c r="CG89" s="3"/>
      <c r="CH89" s="3"/>
      <c r="CI89" s="3"/>
      <c r="CJ89" s="3"/>
      <c r="CK89" s="3"/>
      <c r="CL89" s="3"/>
      <c r="EN89" s="6"/>
    </row>
    <row r="90" spans="1:145" s="1" customFormat="1" ht="10.199999999999999" x14ac:dyDescent="0.2">
      <c r="A90" s="142" t="s">
        <v>153</v>
      </c>
      <c r="E90" s="2"/>
      <c r="F90" s="2"/>
      <c r="G90" s="2"/>
      <c r="H90" s="2"/>
      <c r="I90" s="2"/>
      <c r="J90" s="2"/>
      <c r="K90" s="2"/>
      <c r="L90" s="2"/>
      <c r="CG90" s="3"/>
      <c r="CH90" s="3"/>
      <c r="CI90" s="3"/>
      <c r="CJ90" s="3"/>
      <c r="CK90" s="3"/>
      <c r="CL90" s="3"/>
      <c r="EN90" s="6"/>
    </row>
    <row r="91" spans="1:145" s="1" customFormat="1" ht="10.199999999999999" x14ac:dyDescent="0.2">
      <c r="A91" s="142" t="s">
        <v>154</v>
      </c>
      <c r="E91" s="2"/>
      <c r="F91" s="2"/>
      <c r="G91" s="2"/>
      <c r="H91" s="2"/>
      <c r="I91" s="2"/>
      <c r="J91" s="2"/>
      <c r="K91" s="2"/>
      <c r="L91" s="2"/>
      <c r="CG91" s="3"/>
      <c r="CH91" s="3"/>
      <c r="CI91" s="3"/>
      <c r="CJ91" s="3"/>
      <c r="CK91" s="3"/>
      <c r="CL91" s="3"/>
      <c r="EN91" s="6"/>
    </row>
    <row r="92" spans="1:145" s="1" customFormat="1" ht="10.199999999999999" x14ac:dyDescent="0.2">
      <c r="A92" s="142" t="s">
        <v>155</v>
      </c>
      <c r="E92" s="2"/>
      <c r="F92" s="2"/>
      <c r="G92" s="2"/>
      <c r="H92" s="2"/>
      <c r="I92" s="2"/>
      <c r="J92" s="2"/>
      <c r="K92" s="2"/>
      <c r="L92" s="2"/>
      <c r="CG92" s="3"/>
      <c r="CH92" s="3"/>
      <c r="CI92" s="3"/>
      <c r="CJ92" s="3"/>
      <c r="CK92" s="3"/>
      <c r="CL92" s="3"/>
      <c r="EN92" s="6"/>
    </row>
    <row r="93" spans="1:145" s="144" customFormat="1" ht="10.199999999999999" x14ac:dyDescent="0.2">
      <c r="A93" s="144" t="s">
        <v>156</v>
      </c>
      <c r="E93" s="145"/>
      <c r="F93" s="145"/>
      <c r="G93" s="145"/>
      <c r="H93" s="145"/>
      <c r="I93" s="145"/>
      <c r="J93" s="145"/>
      <c r="K93" s="145"/>
      <c r="L93" s="145"/>
      <c r="CG93" s="146"/>
      <c r="CH93" s="146"/>
      <c r="CI93" s="146"/>
      <c r="CJ93" s="146"/>
      <c r="CK93" s="146"/>
      <c r="CL93" s="146"/>
      <c r="EN93" s="147"/>
    </row>
    <row r="94" spans="1:145" s="144" customFormat="1" ht="10.199999999999999" x14ac:dyDescent="0.2">
      <c r="A94" s="142" t="s">
        <v>157</v>
      </c>
      <c r="E94" s="145"/>
      <c r="F94" s="145"/>
      <c r="G94" s="145"/>
      <c r="H94" s="145"/>
      <c r="I94" s="145"/>
      <c r="J94" s="145"/>
      <c r="K94" s="145"/>
      <c r="L94" s="145"/>
      <c r="CG94" s="146"/>
      <c r="CH94" s="146"/>
      <c r="CI94" s="146"/>
      <c r="CJ94" s="146"/>
      <c r="CK94" s="146"/>
      <c r="CL94" s="146"/>
      <c r="EN94" s="147"/>
    </row>
    <row r="95" spans="1:145" s="144" customFormat="1" ht="10.199999999999999" x14ac:dyDescent="0.2">
      <c r="E95" s="145"/>
      <c r="F95" s="145"/>
      <c r="G95" s="145"/>
      <c r="H95" s="145"/>
      <c r="I95" s="145"/>
      <c r="J95" s="145"/>
      <c r="K95" s="145"/>
      <c r="L95" s="145"/>
      <c r="CG95" s="146"/>
      <c r="CH95" s="146"/>
      <c r="CI95" s="146"/>
      <c r="CJ95" s="146"/>
      <c r="CK95" s="146"/>
      <c r="CL95" s="146"/>
      <c r="EN95" s="147"/>
    </row>
    <row r="96" spans="1:145" s="144" customFormat="1" ht="10.199999999999999" x14ac:dyDescent="0.2">
      <c r="E96" s="145"/>
      <c r="F96" s="145"/>
      <c r="G96" s="145"/>
      <c r="H96" s="145"/>
      <c r="I96" s="145"/>
      <c r="J96" s="145"/>
      <c r="K96" s="145"/>
      <c r="L96" s="145"/>
      <c r="CG96" s="146"/>
      <c r="CH96" s="146"/>
      <c r="CI96" s="146"/>
      <c r="CJ96" s="146"/>
      <c r="CK96" s="146"/>
      <c r="CL96" s="146"/>
      <c r="EN96" s="147"/>
    </row>
    <row r="97" spans="5:144" s="144" customFormat="1" ht="10.199999999999999" x14ac:dyDescent="0.2">
      <c r="E97" s="145"/>
      <c r="F97" s="145"/>
      <c r="G97" s="145"/>
      <c r="H97" s="145"/>
      <c r="I97" s="145"/>
      <c r="J97" s="145"/>
      <c r="K97" s="145"/>
      <c r="L97" s="145"/>
      <c r="CG97" s="146"/>
      <c r="CH97" s="146"/>
      <c r="CI97" s="146"/>
      <c r="CJ97" s="146"/>
      <c r="CK97" s="146"/>
      <c r="CL97" s="146"/>
      <c r="EN97" s="147"/>
    </row>
    <row r="98" spans="5:144" s="144" customFormat="1" ht="10.199999999999999" x14ac:dyDescent="0.2">
      <c r="E98" s="145"/>
      <c r="F98" s="145"/>
      <c r="G98" s="145"/>
      <c r="H98" s="145"/>
      <c r="I98" s="145"/>
      <c r="J98" s="145"/>
      <c r="K98" s="145"/>
      <c r="L98" s="145"/>
      <c r="CG98" s="146"/>
      <c r="CH98" s="146"/>
      <c r="CI98" s="146"/>
      <c r="CJ98" s="146"/>
      <c r="CK98" s="146"/>
      <c r="CL98" s="146"/>
      <c r="EN98" s="147"/>
    </row>
    <row r="99" spans="5:144" s="144" customFormat="1" ht="10.199999999999999" x14ac:dyDescent="0.2">
      <c r="E99" s="145"/>
      <c r="F99" s="145"/>
      <c r="G99" s="145"/>
      <c r="H99" s="145"/>
      <c r="I99" s="145"/>
      <c r="J99" s="145"/>
      <c r="K99" s="145"/>
      <c r="L99" s="145"/>
      <c r="CG99" s="146"/>
      <c r="CH99" s="146"/>
      <c r="CI99" s="146"/>
      <c r="CJ99" s="146"/>
      <c r="CK99" s="146"/>
      <c r="CL99" s="146"/>
      <c r="EN99" s="147"/>
    </row>
    <row r="100" spans="5:144" s="144" customFormat="1" ht="10.199999999999999" x14ac:dyDescent="0.2">
      <c r="E100" s="145"/>
      <c r="F100" s="145"/>
      <c r="G100" s="145"/>
      <c r="H100" s="145"/>
      <c r="I100" s="145"/>
      <c r="J100" s="145"/>
      <c r="K100" s="145"/>
      <c r="L100" s="145"/>
      <c r="CG100" s="146"/>
      <c r="CH100" s="146"/>
      <c r="CI100" s="146"/>
      <c r="CJ100" s="146"/>
      <c r="CK100" s="146"/>
      <c r="CL100" s="146"/>
      <c r="EN100" s="147"/>
    </row>
    <row r="101" spans="5:144" s="144" customFormat="1" ht="10.199999999999999" x14ac:dyDescent="0.2">
      <c r="E101" s="145"/>
      <c r="F101" s="145"/>
      <c r="G101" s="145"/>
      <c r="H101" s="145"/>
      <c r="I101" s="145"/>
      <c r="J101" s="145"/>
      <c r="K101" s="145"/>
      <c r="L101" s="145"/>
      <c r="CG101" s="146"/>
      <c r="CH101" s="146"/>
      <c r="CI101" s="146"/>
      <c r="CJ101" s="146"/>
      <c r="CK101" s="146"/>
      <c r="CL101" s="146"/>
      <c r="EN101" s="147"/>
    </row>
  </sheetData>
  <autoFilter ref="A36:ER71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</autoFilter>
  <mergeCells count="644">
    <mergeCell ref="A82:CE82"/>
    <mergeCell ref="CG82:CH82"/>
    <mergeCell ref="DH76:DJ76"/>
    <mergeCell ref="DK76:DN76"/>
    <mergeCell ref="A77:CE77"/>
    <mergeCell ref="CG77:CH77"/>
    <mergeCell ref="CJ77:DQ77"/>
    <mergeCell ref="A81:CE81"/>
    <mergeCell ref="CG81:CH81"/>
    <mergeCell ref="A76:CE76"/>
    <mergeCell ref="CG76:CH76"/>
    <mergeCell ref="CJ76:CK76"/>
    <mergeCell ref="CL76:CO76"/>
    <mergeCell ref="CP76:CQ76"/>
    <mergeCell ref="CR76:DG76"/>
    <mergeCell ref="CI73:CQ74"/>
    <mergeCell ref="CR73:DA74"/>
    <mergeCell ref="DB73:DO74"/>
    <mergeCell ref="DP73:EA74"/>
    <mergeCell ref="EB73:EM74"/>
    <mergeCell ref="A74:BV74"/>
    <mergeCell ref="CI72:CQ72"/>
    <mergeCell ref="CR72:DA72"/>
    <mergeCell ref="DB72:DO72"/>
    <mergeCell ref="DP72:EA72"/>
    <mergeCell ref="EB72:EM72"/>
    <mergeCell ref="A73:BV73"/>
    <mergeCell ref="BW73:CE74"/>
    <mergeCell ref="CF73:CF74"/>
    <mergeCell ref="CG73:CG74"/>
    <mergeCell ref="CH73:CH74"/>
    <mergeCell ref="DB71:DO71"/>
    <mergeCell ref="DP71:EA71"/>
    <mergeCell ref="EB71:EM71"/>
    <mergeCell ref="A72:D72"/>
    <mergeCell ref="E72:M72"/>
    <mergeCell ref="N72:AF72"/>
    <mergeCell ref="AG72:AS72"/>
    <mergeCell ref="AT72:BK72"/>
    <mergeCell ref="BL72:BV72"/>
    <mergeCell ref="BW72:CE72"/>
    <mergeCell ref="EB70:EM70"/>
    <mergeCell ref="A71:D71"/>
    <mergeCell ref="E71:M71"/>
    <mergeCell ref="N71:AF71"/>
    <mergeCell ref="AG71:AS71"/>
    <mergeCell ref="AT71:BK71"/>
    <mergeCell ref="BL71:BV71"/>
    <mergeCell ref="BW71:CE71"/>
    <mergeCell ref="CI71:CQ71"/>
    <mergeCell ref="CR71:DA71"/>
    <mergeCell ref="BL70:BV70"/>
    <mergeCell ref="BW70:CE70"/>
    <mergeCell ref="CI70:CQ70"/>
    <mergeCell ref="CR70:DA70"/>
    <mergeCell ref="DB70:DO70"/>
    <mergeCell ref="DP70:EA70"/>
    <mergeCell ref="CI69:CQ69"/>
    <mergeCell ref="CR69:DA69"/>
    <mergeCell ref="DB69:DO69"/>
    <mergeCell ref="DP69:EA69"/>
    <mergeCell ref="EB69:EM69"/>
    <mergeCell ref="A70:D70"/>
    <mergeCell ref="E70:M70"/>
    <mergeCell ref="N70:AF70"/>
    <mergeCell ref="AG70:AS70"/>
    <mergeCell ref="AT70:BK70"/>
    <mergeCell ref="DB68:DO68"/>
    <mergeCell ref="DP68:EA68"/>
    <mergeCell ref="EB68:EM68"/>
    <mergeCell ref="A69:D69"/>
    <mergeCell ref="E69:M69"/>
    <mergeCell ref="N69:AF69"/>
    <mergeCell ref="AG69:AS69"/>
    <mergeCell ref="AT69:BK69"/>
    <mergeCell ref="BL69:BV69"/>
    <mergeCell ref="BW69:CE69"/>
    <mergeCell ref="EB67:EM67"/>
    <mergeCell ref="A68:D68"/>
    <mergeCell ref="E68:M68"/>
    <mergeCell ref="N68:AF68"/>
    <mergeCell ref="AG68:AS68"/>
    <mergeCell ref="AT68:BK68"/>
    <mergeCell ref="BL68:BV68"/>
    <mergeCell ref="BW68:CE68"/>
    <mergeCell ref="CI68:CQ68"/>
    <mergeCell ref="CR68:DA68"/>
    <mergeCell ref="BL67:BV67"/>
    <mergeCell ref="BW67:CE67"/>
    <mergeCell ref="CI67:CQ67"/>
    <mergeCell ref="CR67:DA67"/>
    <mergeCell ref="DB67:DO67"/>
    <mergeCell ref="DP67:EA67"/>
    <mergeCell ref="CI66:CQ66"/>
    <mergeCell ref="CR66:DA66"/>
    <mergeCell ref="DB66:DO66"/>
    <mergeCell ref="DP66:EA66"/>
    <mergeCell ref="EB66:EM66"/>
    <mergeCell ref="A67:D67"/>
    <mergeCell ref="E67:M67"/>
    <mergeCell ref="N67:AF67"/>
    <mergeCell ref="AG67:AS67"/>
    <mergeCell ref="AT67:BK67"/>
    <mergeCell ref="DB65:DO65"/>
    <mergeCell ref="DP65:EA65"/>
    <mergeCell ref="EB65:EM65"/>
    <mergeCell ref="A66:D66"/>
    <mergeCell ref="E66:M66"/>
    <mergeCell ref="N66:AF66"/>
    <mergeCell ref="AG66:AS66"/>
    <mergeCell ref="AT66:BK66"/>
    <mergeCell ref="BL66:BV66"/>
    <mergeCell ref="BW66:CE66"/>
    <mergeCell ref="EB64:EM64"/>
    <mergeCell ref="A65:D65"/>
    <mergeCell ref="E65:M65"/>
    <mergeCell ref="N65:AF65"/>
    <mergeCell ref="AG65:AS65"/>
    <mergeCell ref="AT65:BK65"/>
    <mergeCell ref="BL65:BV65"/>
    <mergeCell ref="BW65:CE65"/>
    <mergeCell ref="CI65:CQ65"/>
    <mergeCell ref="CR65:DA65"/>
    <mergeCell ref="BL64:BV64"/>
    <mergeCell ref="BW64:CE64"/>
    <mergeCell ref="CI64:CQ64"/>
    <mergeCell ref="CR64:DA64"/>
    <mergeCell ref="DB64:DO64"/>
    <mergeCell ref="DP64:EA64"/>
    <mergeCell ref="CI63:CQ63"/>
    <mergeCell ref="CR63:DA63"/>
    <mergeCell ref="DB63:DO63"/>
    <mergeCell ref="DP63:EA63"/>
    <mergeCell ref="EB63:EM63"/>
    <mergeCell ref="A64:D64"/>
    <mergeCell ref="E64:M64"/>
    <mergeCell ref="N64:AF64"/>
    <mergeCell ref="AG64:AS64"/>
    <mergeCell ref="AT64:BK64"/>
    <mergeCell ref="DB62:DO62"/>
    <mergeCell ref="DP62:EA62"/>
    <mergeCell ref="EB62:EM62"/>
    <mergeCell ref="A63:D63"/>
    <mergeCell ref="E63:M63"/>
    <mergeCell ref="N63:AF63"/>
    <mergeCell ref="AG63:AS63"/>
    <mergeCell ref="AT63:BK63"/>
    <mergeCell ref="BL63:BV63"/>
    <mergeCell ref="BW63:CE63"/>
    <mergeCell ref="EB61:EM61"/>
    <mergeCell ref="A62:D62"/>
    <mergeCell ref="E62:M62"/>
    <mergeCell ref="N62:AF62"/>
    <mergeCell ref="AG62:AS62"/>
    <mergeCell ref="AT62:BK62"/>
    <mergeCell ref="BL62:BV62"/>
    <mergeCell ref="BW62:CE62"/>
    <mergeCell ref="CI62:CQ62"/>
    <mergeCell ref="CR62:DA62"/>
    <mergeCell ref="BL61:BV61"/>
    <mergeCell ref="BW61:CE61"/>
    <mergeCell ref="CI61:CQ61"/>
    <mergeCell ref="CR61:DA61"/>
    <mergeCell ref="DB61:DO61"/>
    <mergeCell ref="DP61:EA61"/>
    <mergeCell ref="CI60:CQ60"/>
    <mergeCell ref="CR60:DA60"/>
    <mergeCell ref="DB60:DO60"/>
    <mergeCell ref="DP60:EA60"/>
    <mergeCell ref="EB60:EM60"/>
    <mergeCell ref="A61:D61"/>
    <mergeCell ref="E61:M61"/>
    <mergeCell ref="N61:AF61"/>
    <mergeCell ref="AG61:AS61"/>
    <mergeCell ref="AT61:BK61"/>
    <mergeCell ref="DB59:DO59"/>
    <mergeCell ref="DP59:EA59"/>
    <mergeCell ref="EB59:EM59"/>
    <mergeCell ref="A60:D60"/>
    <mergeCell ref="E60:M60"/>
    <mergeCell ref="N60:AF60"/>
    <mergeCell ref="AG60:AS60"/>
    <mergeCell ref="AT60:BK60"/>
    <mergeCell ref="BL60:BV60"/>
    <mergeCell ref="BW60:CE60"/>
    <mergeCell ref="EB58:EM58"/>
    <mergeCell ref="A59:D59"/>
    <mergeCell ref="E59:M59"/>
    <mergeCell ref="N59:AF59"/>
    <mergeCell ref="AG59:AS59"/>
    <mergeCell ref="AT59:BK59"/>
    <mergeCell ref="BL59:BV59"/>
    <mergeCell ref="BW59:CE59"/>
    <mergeCell ref="CI59:CQ59"/>
    <mergeCell ref="CR59:DA59"/>
    <mergeCell ref="BL58:BV58"/>
    <mergeCell ref="BW58:CE58"/>
    <mergeCell ref="CI58:CQ58"/>
    <mergeCell ref="CR58:DA58"/>
    <mergeCell ref="DB58:DO58"/>
    <mergeCell ref="DP58:EA58"/>
    <mergeCell ref="CI57:CQ57"/>
    <mergeCell ref="CR57:DA57"/>
    <mergeCell ref="DB57:DO57"/>
    <mergeCell ref="DP57:EA57"/>
    <mergeCell ref="EB57:EM57"/>
    <mergeCell ref="A58:D58"/>
    <mergeCell ref="E58:M58"/>
    <mergeCell ref="N58:AF58"/>
    <mergeCell ref="AG58:AS58"/>
    <mergeCell ref="AT58:BK58"/>
    <mergeCell ref="DB56:DO56"/>
    <mergeCell ref="DP56:EA56"/>
    <mergeCell ref="EB56:EM56"/>
    <mergeCell ref="A57:D57"/>
    <mergeCell ref="E57:M57"/>
    <mergeCell ref="N57:AF57"/>
    <mergeCell ref="AG57:AS57"/>
    <mergeCell ref="AT57:BK57"/>
    <mergeCell ref="BL57:BV57"/>
    <mergeCell ref="BW57:CE57"/>
    <mergeCell ref="EB55:EM55"/>
    <mergeCell ref="A56:D56"/>
    <mergeCell ref="E56:M56"/>
    <mergeCell ref="N56:AF56"/>
    <mergeCell ref="AG56:AS56"/>
    <mergeCell ref="AT56:BK56"/>
    <mergeCell ref="BL56:BV56"/>
    <mergeCell ref="BW56:CE56"/>
    <mergeCell ref="CI56:CQ56"/>
    <mergeCell ref="CR56:DA56"/>
    <mergeCell ref="BL55:BV55"/>
    <mergeCell ref="BW55:CE55"/>
    <mergeCell ref="CI55:CQ55"/>
    <mergeCell ref="CR55:DA55"/>
    <mergeCell ref="DB55:DO55"/>
    <mergeCell ref="DP55:EA55"/>
    <mergeCell ref="CI54:CQ54"/>
    <mergeCell ref="CR54:DA54"/>
    <mergeCell ref="DB54:DO54"/>
    <mergeCell ref="DP54:EA54"/>
    <mergeCell ref="EB54:EM54"/>
    <mergeCell ref="A55:D55"/>
    <mergeCell ref="E55:M55"/>
    <mergeCell ref="N55:AF55"/>
    <mergeCell ref="AG55:AS55"/>
    <mergeCell ref="AT55:BK55"/>
    <mergeCell ref="DB53:DO53"/>
    <mergeCell ref="DP53:EA53"/>
    <mergeCell ref="EB53:EM53"/>
    <mergeCell ref="A54:D54"/>
    <mergeCell ref="E54:M54"/>
    <mergeCell ref="N54:AF54"/>
    <mergeCell ref="AG54:AS54"/>
    <mergeCell ref="AT54:BK54"/>
    <mergeCell ref="BL54:BV54"/>
    <mergeCell ref="BW54:CE54"/>
    <mergeCell ref="EB52:EM52"/>
    <mergeCell ref="A53:D53"/>
    <mergeCell ref="E53:M53"/>
    <mergeCell ref="N53:AF53"/>
    <mergeCell ref="AG53:AS53"/>
    <mergeCell ref="AT53:BK53"/>
    <mergeCell ref="BL53:BV53"/>
    <mergeCell ref="BW53:CE53"/>
    <mergeCell ref="CI53:CQ53"/>
    <mergeCell ref="CR53:DA53"/>
    <mergeCell ref="BL52:BV52"/>
    <mergeCell ref="BW52:CE52"/>
    <mergeCell ref="CI52:CQ52"/>
    <mergeCell ref="CR52:DA52"/>
    <mergeCell ref="DB52:DO52"/>
    <mergeCell ref="DP52:EA52"/>
    <mergeCell ref="CI51:CQ51"/>
    <mergeCell ref="CR51:DA51"/>
    <mergeCell ref="DB51:DO51"/>
    <mergeCell ref="DP51:EA51"/>
    <mergeCell ref="EB51:EM51"/>
    <mergeCell ref="A52:D52"/>
    <mergeCell ref="E52:M52"/>
    <mergeCell ref="N52:AF52"/>
    <mergeCell ref="AG52:AS52"/>
    <mergeCell ref="AT52:BK52"/>
    <mergeCell ref="DB50:DO50"/>
    <mergeCell ref="DP50:EA50"/>
    <mergeCell ref="EB50:EM50"/>
    <mergeCell ref="A51:D51"/>
    <mergeCell ref="E51:M51"/>
    <mergeCell ref="N51:AF51"/>
    <mergeCell ref="AG51:AS51"/>
    <mergeCell ref="AT51:BK51"/>
    <mergeCell ref="BL51:BV51"/>
    <mergeCell ref="BW51:CE51"/>
    <mergeCell ref="EB49:EM49"/>
    <mergeCell ref="A50:D50"/>
    <mergeCell ref="E50:M50"/>
    <mergeCell ref="N50:AF50"/>
    <mergeCell ref="AG50:AS50"/>
    <mergeCell ref="AT50:BK50"/>
    <mergeCell ref="BL50:BV50"/>
    <mergeCell ref="BW50:CE50"/>
    <mergeCell ref="CI50:CQ50"/>
    <mergeCell ref="CR50:DA50"/>
    <mergeCell ref="BL49:BV49"/>
    <mergeCell ref="BW49:CE49"/>
    <mergeCell ref="CI49:CQ49"/>
    <mergeCell ref="CR49:DA49"/>
    <mergeCell ref="DB49:DO49"/>
    <mergeCell ref="DP49:EA49"/>
    <mergeCell ref="CI48:CQ48"/>
    <mergeCell ref="CR48:DA48"/>
    <mergeCell ref="DB48:DO48"/>
    <mergeCell ref="DP48:EA48"/>
    <mergeCell ref="EB48:EM48"/>
    <mergeCell ref="A49:D49"/>
    <mergeCell ref="E49:M49"/>
    <mergeCell ref="N49:AF49"/>
    <mergeCell ref="AG49:AS49"/>
    <mergeCell ref="AT49:BK49"/>
    <mergeCell ref="DB47:DO47"/>
    <mergeCell ref="DP47:EA47"/>
    <mergeCell ref="EB47:EM47"/>
    <mergeCell ref="A48:D48"/>
    <mergeCell ref="E48:M48"/>
    <mergeCell ref="N48:AF48"/>
    <mergeCell ref="AG48:AS48"/>
    <mergeCell ref="AT48:BK48"/>
    <mergeCell ref="BL48:BV48"/>
    <mergeCell ref="BW48:CE48"/>
    <mergeCell ref="EB46:EM46"/>
    <mergeCell ref="A47:D47"/>
    <mergeCell ref="E47:M47"/>
    <mergeCell ref="N47:AF47"/>
    <mergeCell ref="AG47:AS47"/>
    <mergeCell ref="AT47:BK47"/>
    <mergeCell ref="BL47:BV47"/>
    <mergeCell ref="BW47:CE47"/>
    <mergeCell ref="CI47:CQ47"/>
    <mergeCell ref="CR47:DA47"/>
    <mergeCell ref="BL46:BV46"/>
    <mergeCell ref="BW46:CE46"/>
    <mergeCell ref="CI46:CQ46"/>
    <mergeCell ref="CR46:DA46"/>
    <mergeCell ref="DB46:DO46"/>
    <mergeCell ref="DP46:EA46"/>
    <mergeCell ref="CI45:CQ45"/>
    <mergeCell ref="CR45:DA45"/>
    <mergeCell ref="DB45:DO45"/>
    <mergeCell ref="DP45:EA45"/>
    <mergeCell ref="EB45:EM45"/>
    <mergeCell ref="A46:D46"/>
    <mergeCell ref="E46:M46"/>
    <mergeCell ref="N46:AF46"/>
    <mergeCell ref="AG46:AS46"/>
    <mergeCell ref="AT46:BK46"/>
    <mergeCell ref="DB44:DO44"/>
    <mergeCell ref="DP44:EA44"/>
    <mergeCell ref="EB44:EM44"/>
    <mergeCell ref="A45:D45"/>
    <mergeCell ref="E45:M45"/>
    <mergeCell ref="N45:AF45"/>
    <mergeCell ref="AG45:AS45"/>
    <mergeCell ref="AT45:BK45"/>
    <mergeCell ref="BL45:BV45"/>
    <mergeCell ref="BW45:CE45"/>
    <mergeCell ref="EB43:EM43"/>
    <mergeCell ref="A44:D44"/>
    <mergeCell ref="E44:M44"/>
    <mergeCell ref="N44:AF44"/>
    <mergeCell ref="AG44:AS44"/>
    <mergeCell ref="AT44:BK44"/>
    <mergeCell ref="BL44:BV44"/>
    <mergeCell ref="BW44:CE44"/>
    <mergeCell ref="CI44:CQ44"/>
    <mergeCell ref="CR44:DA44"/>
    <mergeCell ref="BL43:BV43"/>
    <mergeCell ref="BW43:CE43"/>
    <mergeCell ref="CI43:CQ43"/>
    <mergeCell ref="CR43:DA43"/>
    <mergeCell ref="DB43:DO43"/>
    <mergeCell ref="DP43:EA43"/>
    <mergeCell ref="CI42:CQ42"/>
    <mergeCell ref="CR42:DA42"/>
    <mergeCell ref="DB42:DO42"/>
    <mergeCell ref="DP42:EA42"/>
    <mergeCell ref="EB42:EM42"/>
    <mergeCell ref="A43:D43"/>
    <mergeCell ref="E43:M43"/>
    <mergeCell ref="N43:AF43"/>
    <mergeCell ref="AG43:AS43"/>
    <mergeCell ref="AT43:BK43"/>
    <mergeCell ref="DB41:DO41"/>
    <mergeCell ref="DP41:EA41"/>
    <mergeCell ref="EB41:EM41"/>
    <mergeCell ref="A42:D42"/>
    <mergeCell ref="E42:M42"/>
    <mergeCell ref="N42:AF42"/>
    <mergeCell ref="AG42:AS42"/>
    <mergeCell ref="AT42:BK42"/>
    <mergeCell ref="BL42:BV42"/>
    <mergeCell ref="BW42:CE42"/>
    <mergeCell ref="EB40:EM40"/>
    <mergeCell ref="A41:D41"/>
    <mergeCell ref="E41:M41"/>
    <mergeCell ref="N41:AF41"/>
    <mergeCell ref="AG41:AS41"/>
    <mergeCell ref="AT41:BK41"/>
    <mergeCell ref="BL41:BV41"/>
    <mergeCell ref="BW41:CE41"/>
    <mergeCell ref="CI41:CQ41"/>
    <mergeCell ref="CR41:DA41"/>
    <mergeCell ref="BL40:BV40"/>
    <mergeCell ref="BW40:CE40"/>
    <mergeCell ref="CI40:CQ40"/>
    <mergeCell ref="CR40:DA40"/>
    <mergeCell ref="DB40:DO40"/>
    <mergeCell ref="DP40:EA40"/>
    <mergeCell ref="CI39:CQ39"/>
    <mergeCell ref="CR39:DA39"/>
    <mergeCell ref="DB39:DO39"/>
    <mergeCell ref="DP39:EA39"/>
    <mergeCell ref="EB39:EM39"/>
    <mergeCell ref="A40:D40"/>
    <mergeCell ref="E40:M40"/>
    <mergeCell ref="N40:AF40"/>
    <mergeCell ref="AG40:AS40"/>
    <mergeCell ref="AT40:BK40"/>
    <mergeCell ref="DB38:DO38"/>
    <mergeCell ref="DP38:EA38"/>
    <mergeCell ref="EB38:EM38"/>
    <mergeCell ref="A39:D39"/>
    <mergeCell ref="E39:M39"/>
    <mergeCell ref="N39:AF39"/>
    <mergeCell ref="AG39:AS39"/>
    <mergeCell ref="AT39:BK39"/>
    <mergeCell ref="BL39:BV39"/>
    <mergeCell ref="BW39:CE39"/>
    <mergeCell ref="EB37:EM37"/>
    <mergeCell ref="A38:D38"/>
    <mergeCell ref="E38:M38"/>
    <mergeCell ref="N38:AF38"/>
    <mergeCell ref="AG38:AS38"/>
    <mergeCell ref="AT38:BK38"/>
    <mergeCell ref="BL38:BV38"/>
    <mergeCell ref="BW38:CE38"/>
    <mergeCell ref="CI38:CQ38"/>
    <mergeCell ref="CR38:DA38"/>
    <mergeCell ref="BL37:BV37"/>
    <mergeCell ref="BW37:CE37"/>
    <mergeCell ref="CI37:CQ37"/>
    <mergeCell ref="CR37:DA37"/>
    <mergeCell ref="DB37:DO37"/>
    <mergeCell ref="DP37:EA37"/>
    <mergeCell ref="CI36:CQ36"/>
    <mergeCell ref="CR36:DA36"/>
    <mergeCell ref="DB36:DO36"/>
    <mergeCell ref="DP36:EA36"/>
    <mergeCell ref="EB36:EM36"/>
    <mergeCell ref="A37:D37"/>
    <mergeCell ref="E37:M37"/>
    <mergeCell ref="N37:AF37"/>
    <mergeCell ref="AG37:AS37"/>
    <mergeCell ref="AT37:BK37"/>
    <mergeCell ref="DB35:DO35"/>
    <mergeCell ref="DP35:EA35"/>
    <mergeCell ref="EB35:EM35"/>
    <mergeCell ref="A36:D36"/>
    <mergeCell ref="E36:M36"/>
    <mergeCell ref="N36:AF36"/>
    <mergeCell ref="AG36:AS36"/>
    <mergeCell ref="AT36:BK36"/>
    <mergeCell ref="BL36:BV36"/>
    <mergeCell ref="BW36:CE36"/>
    <mergeCell ref="EB34:EM34"/>
    <mergeCell ref="A35:D35"/>
    <mergeCell ref="E35:M35"/>
    <mergeCell ref="N35:AF35"/>
    <mergeCell ref="AG35:AS35"/>
    <mergeCell ref="AT35:BK35"/>
    <mergeCell ref="BL35:BV35"/>
    <mergeCell ref="BW35:CE35"/>
    <mergeCell ref="CI35:CQ35"/>
    <mergeCell ref="CR35:DA35"/>
    <mergeCell ref="BL34:BV34"/>
    <mergeCell ref="BW34:CE34"/>
    <mergeCell ref="CI34:CQ34"/>
    <mergeCell ref="CR34:DA34"/>
    <mergeCell ref="DB34:DO34"/>
    <mergeCell ref="DP34:EA34"/>
    <mergeCell ref="CI33:CQ33"/>
    <mergeCell ref="CR33:DA33"/>
    <mergeCell ref="DB33:DO33"/>
    <mergeCell ref="DP33:EA33"/>
    <mergeCell ref="EB33:EM33"/>
    <mergeCell ref="A34:D34"/>
    <mergeCell ref="E34:M34"/>
    <mergeCell ref="N34:AF34"/>
    <mergeCell ref="AG34:AS34"/>
    <mergeCell ref="AT34:BK34"/>
    <mergeCell ref="DB32:DO32"/>
    <mergeCell ref="DP32:EA32"/>
    <mergeCell ref="EB32:EM32"/>
    <mergeCell ref="A33:D33"/>
    <mergeCell ref="E33:M33"/>
    <mergeCell ref="N33:AF33"/>
    <mergeCell ref="AG33:AS33"/>
    <mergeCell ref="AT33:BK33"/>
    <mergeCell ref="BL33:BV33"/>
    <mergeCell ref="BW33:CE33"/>
    <mergeCell ref="EB31:EM31"/>
    <mergeCell ref="A32:D32"/>
    <mergeCell ref="E32:M32"/>
    <mergeCell ref="N32:AF32"/>
    <mergeCell ref="AG32:AS32"/>
    <mergeCell ref="AT32:BK32"/>
    <mergeCell ref="BL32:BV32"/>
    <mergeCell ref="BW32:CE32"/>
    <mergeCell ref="CI32:CQ32"/>
    <mergeCell ref="CR32:DA32"/>
    <mergeCell ref="BL31:BV31"/>
    <mergeCell ref="BW31:CE31"/>
    <mergeCell ref="CI31:CQ31"/>
    <mergeCell ref="CR31:DA31"/>
    <mergeCell ref="DB31:DO31"/>
    <mergeCell ref="DP31:EA31"/>
    <mergeCell ref="CI30:CQ30"/>
    <mergeCell ref="CR30:DA30"/>
    <mergeCell ref="DB30:DO30"/>
    <mergeCell ref="DP30:EA30"/>
    <mergeCell ref="EB30:EM30"/>
    <mergeCell ref="A31:D31"/>
    <mergeCell ref="E31:M31"/>
    <mergeCell ref="N31:AF31"/>
    <mergeCell ref="AG31:AS31"/>
    <mergeCell ref="AT31:BK31"/>
    <mergeCell ref="DB29:DO29"/>
    <mergeCell ref="DP29:EA29"/>
    <mergeCell ref="EB29:EM29"/>
    <mergeCell ref="A30:D30"/>
    <mergeCell ref="E30:M30"/>
    <mergeCell ref="N30:AF30"/>
    <mergeCell ref="AG30:AS30"/>
    <mergeCell ref="AT30:BK30"/>
    <mergeCell ref="BL30:BV30"/>
    <mergeCell ref="BW30:CE30"/>
    <mergeCell ref="EB28:EM28"/>
    <mergeCell ref="A29:D29"/>
    <mergeCell ref="E29:M29"/>
    <mergeCell ref="N29:AF29"/>
    <mergeCell ref="AG29:AS29"/>
    <mergeCell ref="AT29:BK29"/>
    <mergeCell ref="BL29:BV29"/>
    <mergeCell ref="BW29:CE29"/>
    <mergeCell ref="CI29:CQ29"/>
    <mergeCell ref="CR29:DA29"/>
    <mergeCell ref="BW28:CE28"/>
    <mergeCell ref="CG28:CH28"/>
    <mergeCell ref="CI28:CQ28"/>
    <mergeCell ref="CR28:DA28"/>
    <mergeCell ref="DB28:DO28"/>
    <mergeCell ref="DP28:EA28"/>
    <mergeCell ref="CR27:DA27"/>
    <mergeCell ref="DB27:DO27"/>
    <mergeCell ref="DP27:EA27"/>
    <mergeCell ref="EB27:EM27"/>
    <mergeCell ref="A28:D28"/>
    <mergeCell ref="E28:M28"/>
    <mergeCell ref="N28:AF28"/>
    <mergeCell ref="AG28:AS28"/>
    <mergeCell ref="AT28:BK28"/>
    <mergeCell ref="BL28:BV28"/>
    <mergeCell ref="EB26:EM26"/>
    <mergeCell ref="A27:D27"/>
    <mergeCell ref="E27:M27"/>
    <mergeCell ref="N27:AF27"/>
    <mergeCell ref="AG27:AS27"/>
    <mergeCell ref="AT27:BK27"/>
    <mergeCell ref="BL27:BV27"/>
    <mergeCell ref="BW27:CE27"/>
    <mergeCell ref="CG27:CH27"/>
    <mergeCell ref="CI27:CQ27"/>
    <mergeCell ref="BL26:BV26"/>
    <mergeCell ref="BW26:CE26"/>
    <mergeCell ref="CF26:CQ26"/>
    <mergeCell ref="CR26:DA26"/>
    <mergeCell ref="DB26:DO26"/>
    <mergeCell ref="DP26:EA26"/>
    <mergeCell ref="CF25:CQ25"/>
    <mergeCell ref="CR25:DA25"/>
    <mergeCell ref="DB25:DO25"/>
    <mergeCell ref="DP25:EA25"/>
    <mergeCell ref="EB25:EM25"/>
    <mergeCell ref="A26:D26"/>
    <mergeCell ref="E26:M26"/>
    <mergeCell ref="N26:AF26"/>
    <mergeCell ref="AG26:AS26"/>
    <mergeCell ref="AT26:BK26"/>
    <mergeCell ref="CR24:DA24"/>
    <mergeCell ref="DB24:DO24"/>
    <mergeCell ref="DP24:EA24"/>
    <mergeCell ref="EB24:EM24"/>
    <mergeCell ref="A25:D25"/>
    <mergeCell ref="E25:M25"/>
    <mergeCell ref="N25:AS25"/>
    <mergeCell ref="AT25:BK25"/>
    <mergeCell ref="BL25:BV25"/>
    <mergeCell ref="BW25:CE25"/>
    <mergeCell ref="AY21:CE22"/>
    <mergeCell ref="CF21:DJ22"/>
    <mergeCell ref="DW21:EM22"/>
    <mergeCell ref="A24:D24"/>
    <mergeCell ref="E24:M24"/>
    <mergeCell ref="N24:AS24"/>
    <mergeCell ref="AT24:BK24"/>
    <mergeCell ref="BL24:BV24"/>
    <mergeCell ref="BW24:CE24"/>
    <mergeCell ref="CF24:CQ24"/>
    <mergeCell ref="AY16:CE19"/>
    <mergeCell ref="CF16:DJ19"/>
    <mergeCell ref="DW16:EM19"/>
    <mergeCell ref="AY20:CE20"/>
    <mergeCell ref="CF20:DJ20"/>
    <mergeCell ref="DW20:EM20"/>
    <mergeCell ref="AY13:CE13"/>
    <mergeCell ref="CF13:DJ13"/>
    <mergeCell ref="DW13:EM13"/>
    <mergeCell ref="AY14:CE14"/>
    <mergeCell ref="CF14:DJ14"/>
    <mergeCell ref="DW14:EM15"/>
    <mergeCell ref="AY15:DJ15"/>
    <mergeCell ref="DW8:EM8"/>
    <mergeCell ref="DW9:EM9"/>
    <mergeCell ref="AY10:DJ12"/>
    <mergeCell ref="DW10:EM10"/>
    <mergeCell ref="DW11:EM11"/>
    <mergeCell ref="DW12:EM12"/>
    <mergeCell ref="A6:CE6"/>
    <mergeCell ref="CF6:EM6"/>
    <mergeCell ref="AB7:BH7"/>
    <mergeCell ref="BI7:BK7"/>
    <mergeCell ref="BM7:CE7"/>
    <mergeCell ref="CF7:CH7"/>
    <mergeCell ref="CI7:CL7"/>
    <mergeCell ref="CM7:CP7"/>
  </mergeCells>
  <pageMargins left="0.19685039370078741" right="0" top="0.19685039370078741" bottom="0" header="0.27559055118110237" footer="0.27559055118110237"/>
  <pageSetup paperSize="9" scale="70" fitToHeight="1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ИИ 06.03.17</vt:lpstr>
      <vt:lpstr>'ИИ 06.03.17'!Заголовки_для_печати</vt:lpstr>
      <vt:lpstr>'ИИ 06.03.17'!Область_печати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Железнов Александр</dc:creator>
  <cp:lastModifiedBy>Железнов Александр </cp:lastModifiedBy>
  <dcterms:created xsi:type="dcterms:W3CDTF">2017-03-07T09:50:03Z</dcterms:created>
  <dcterms:modified xsi:type="dcterms:W3CDTF">2017-03-07T10:00:06Z</dcterms:modified>
</cp:coreProperties>
</file>