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1\ноябрь  2021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'2021'!$A$14:$H$248</definedName>
    <definedName name="_xlnm.Print_Titles" localSheetId="0">'2021'!$14:$14</definedName>
    <definedName name="_xlnm.Print_Area" localSheetId="0">'2021'!$A$1:$K$248</definedName>
  </definedNames>
  <calcPr calcId="152511"/>
</workbook>
</file>

<file path=xl/calcChain.xml><?xml version="1.0" encoding="utf-8"?>
<calcChain xmlns="http://schemas.openxmlformats.org/spreadsheetml/2006/main">
  <c r="G85" i="1" l="1"/>
  <c r="F184" i="1" l="1"/>
  <c r="H238" i="1"/>
  <c r="G238" i="1"/>
  <c r="H237" i="1"/>
  <c r="G237" i="1"/>
  <c r="H236" i="1"/>
  <c r="G236" i="1"/>
  <c r="F237" i="1"/>
  <c r="F236" i="1" s="1"/>
  <c r="F238" i="1"/>
  <c r="F95" i="1"/>
  <c r="G191" i="1"/>
  <c r="G190" i="1"/>
  <c r="G189" i="1" s="1"/>
  <c r="F191" i="1"/>
  <c r="F190" i="1" s="1"/>
  <c r="F189" i="1" s="1"/>
  <c r="F188" i="1"/>
  <c r="F243" i="1"/>
  <c r="H151" i="1"/>
  <c r="G151" i="1"/>
  <c r="H150" i="1"/>
  <c r="G150" i="1"/>
  <c r="F151" i="1"/>
  <c r="F150" i="1" s="1"/>
  <c r="F141" i="1"/>
  <c r="F138" i="1"/>
  <c r="F130" i="1"/>
  <c r="F85" i="1"/>
  <c r="F89" i="1"/>
  <c r="G235" i="1" l="1"/>
  <c r="F224" i="1" l="1"/>
  <c r="F181" i="1"/>
  <c r="H143" i="1"/>
  <c r="G143" i="1"/>
  <c r="H142" i="1"/>
  <c r="G142" i="1"/>
  <c r="F142" i="1"/>
  <c r="H88" i="1" l="1"/>
  <c r="G88" i="1"/>
  <c r="H87" i="1"/>
  <c r="G87" i="1"/>
  <c r="H86" i="1"/>
  <c r="G86" i="1"/>
  <c r="F88" i="1"/>
  <c r="F87" i="1" s="1"/>
  <c r="F86" i="1" s="1"/>
  <c r="H219" i="1" l="1"/>
  <c r="G219" i="1"/>
  <c r="G218" i="1" s="1"/>
  <c r="G217" i="1" s="1"/>
  <c r="H218" i="1"/>
  <c r="H217" i="1" s="1"/>
  <c r="F219" i="1"/>
  <c r="F218" i="1" s="1"/>
  <c r="F217" i="1" s="1"/>
  <c r="H215" i="1"/>
  <c r="H214" i="1" s="1"/>
  <c r="H213" i="1" s="1"/>
  <c r="G215" i="1"/>
  <c r="G214" i="1" s="1"/>
  <c r="G213" i="1" s="1"/>
  <c r="F215" i="1"/>
  <c r="F214" i="1" s="1"/>
  <c r="F213" i="1" s="1"/>
  <c r="F247" i="1"/>
  <c r="F228" i="1"/>
  <c r="G178" i="1" l="1"/>
  <c r="H66" i="1"/>
  <c r="H65" i="1" s="1"/>
  <c r="H64" i="1" s="1"/>
  <c r="G66" i="1"/>
  <c r="G65" i="1" s="1"/>
  <c r="G64" i="1" s="1"/>
  <c r="F67" i="1"/>
  <c r="F66" i="1" s="1"/>
  <c r="F65" i="1" s="1"/>
  <c r="F64" i="1" s="1"/>
  <c r="F79" i="1"/>
  <c r="F75" i="1"/>
  <c r="F71" i="1"/>
  <c r="F59" i="1"/>
  <c r="F53" i="1"/>
  <c r="F121" i="1" l="1"/>
  <c r="H98" i="1"/>
  <c r="H97" i="1" s="1"/>
  <c r="H96" i="1" s="1"/>
  <c r="G98" i="1"/>
  <c r="G97" i="1" s="1"/>
  <c r="G96" i="1" s="1"/>
  <c r="F98" i="1"/>
  <c r="F97" i="1" s="1"/>
  <c r="F96" i="1" s="1"/>
  <c r="F124" i="1"/>
  <c r="H141" i="1" l="1"/>
  <c r="G141" i="1"/>
  <c r="H242" i="1" l="1"/>
  <c r="G242" i="1"/>
  <c r="G241" i="1" s="1"/>
  <c r="G240" i="1" s="1"/>
  <c r="F242" i="1"/>
  <c r="F241" i="1" s="1"/>
  <c r="F240" i="1" s="1"/>
  <c r="H241" i="1"/>
  <c r="H240" i="1" s="1"/>
  <c r="H246" i="1"/>
  <c r="G246" i="1"/>
  <c r="F246" i="1"/>
  <c r="F156" i="1" l="1"/>
  <c r="H137" i="1"/>
  <c r="G137" i="1"/>
  <c r="G78" i="1"/>
  <c r="G77" i="1" s="1"/>
  <c r="G76" i="1" s="1"/>
  <c r="F78" i="1"/>
  <c r="F77" i="1" s="1"/>
  <c r="F76" i="1" s="1"/>
  <c r="H76" i="1"/>
  <c r="H52" i="1"/>
  <c r="H51" i="1" s="1"/>
  <c r="H50" i="1" s="1"/>
  <c r="H49" i="1" s="1"/>
  <c r="H48" i="1" s="1"/>
  <c r="G52" i="1"/>
  <c r="G51" i="1" s="1"/>
  <c r="G50" i="1" s="1"/>
  <c r="G49" i="1" s="1"/>
  <c r="G48" i="1" s="1"/>
  <c r="F52" i="1"/>
  <c r="F51" i="1" s="1"/>
  <c r="F50" i="1" s="1"/>
  <c r="F49" i="1" s="1"/>
  <c r="F48" i="1" s="1"/>
  <c r="H203" i="1" l="1"/>
  <c r="G203" i="1"/>
  <c r="H202" i="1"/>
  <c r="H201" i="1" s="1"/>
  <c r="G202" i="1"/>
  <c r="G201" i="1" s="1"/>
  <c r="F203" i="1"/>
  <c r="F202" i="1" s="1"/>
  <c r="F201" i="1" s="1"/>
  <c r="G148" i="1" l="1"/>
  <c r="H199" i="1" l="1"/>
  <c r="H198" i="1" s="1"/>
  <c r="H197" i="1" s="1"/>
  <c r="G199" i="1"/>
  <c r="G198" i="1" s="1"/>
  <c r="G197" i="1" s="1"/>
  <c r="F117" i="1" l="1"/>
  <c r="H123" i="1"/>
  <c r="H122" i="1" s="1"/>
  <c r="G123" i="1"/>
  <c r="G122" i="1" s="1"/>
  <c r="F123" i="1"/>
  <c r="F122" i="1" s="1"/>
  <c r="H129" i="1"/>
  <c r="H128" i="1" s="1"/>
  <c r="H127" i="1" s="1"/>
  <c r="H126" i="1" s="1"/>
  <c r="H125" i="1" s="1"/>
  <c r="G129" i="1"/>
  <c r="G128" i="1" s="1"/>
  <c r="G127" i="1" s="1"/>
  <c r="G126" i="1" s="1"/>
  <c r="G125" i="1" s="1"/>
  <c r="F129" i="1"/>
  <c r="F128" i="1" s="1"/>
  <c r="F127" i="1" s="1"/>
  <c r="F126" i="1" s="1"/>
  <c r="F125" i="1" s="1"/>
  <c r="F199" i="1"/>
  <c r="F198" i="1" s="1"/>
  <c r="F197" i="1" s="1"/>
  <c r="H84" i="1" l="1"/>
  <c r="G84" i="1"/>
  <c r="G83" i="1" s="1"/>
  <c r="H83" i="1"/>
  <c r="G82" i="1" l="1"/>
  <c r="G81" i="1" s="1"/>
  <c r="H82" i="1"/>
  <c r="H81" i="1" s="1"/>
  <c r="F84" i="1"/>
  <c r="F83" i="1" s="1"/>
  <c r="F82" i="1" l="1"/>
  <c r="F81" i="1" s="1"/>
  <c r="F80" i="1" s="1"/>
  <c r="H61" i="1"/>
  <c r="H60" i="1" s="1"/>
  <c r="G62" i="1"/>
  <c r="G61" i="1" s="1"/>
  <c r="G60" i="1" s="1"/>
  <c r="F62" i="1"/>
  <c r="F61" i="1" s="1"/>
  <c r="F60" i="1" s="1"/>
  <c r="H74" i="1" l="1"/>
  <c r="H73" i="1" s="1"/>
  <c r="H72" i="1" s="1"/>
  <c r="G74" i="1"/>
  <c r="G73" i="1" s="1"/>
  <c r="G72" i="1" s="1"/>
  <c r="F74" i="1"/>
  <c r="F148" i="1" l="1"/>
  <c r="H211" i="1"/>
  <c r="H210" i="1" s="1"/>
  <c r="H209" i="1" s="1"/>
  <c r="G211" i="1"/>
  <c r="G210" i="1" s="1"/>
  <c r="G209" i="1" s="1"/>
  <c r="F211" i="1"/>
  <c r="F210" i="1" s="1"/>
  <c r="F209" i="1" s="1"/>
  <c r="H223" i="1"/>
  <c r="H222" i="1" s="1"/>
  <c r="H221" i="1" s="1"/>
  <c r="G223" i="1"/>
  <c r="G222" i="1" s="1"/>
  <c r="G221" i="1" s="1"/>
  <c r="F223" i="1"/>
  <c r="F222" i="1" s="1"/>
  <c r="F221" i="1" s="1"/>
  <c r="H180" i="1"/>
  <c r="H179" i="1" s="1"/>
  <c r="G180" i="1"/>
  <c r="G179" i="1" s="1"/>
  <c r="H120" i="1"/>
  <c r="H119" i="1" s="1"/>
  <c r="H118" i="1" s="1"/>
  <c r="G120" i="1"/>
  <c r="G119" i="1" s="1"/>
  <c r="F120" i="1"/>
  <c r="F119" i="1" s="1"/>
  <c r="H33" i="1"/>
  <c r="H32" i="1" s="1"/>
  <c r="H31" i="1" s="1"/>
  <c r="H30" i="1" s="1"/>
  <c r="H29" i="1" s="1"/>
  <c r="H28" i="1" s="1"/>
  <c r="G33" i="1"/>
  <c r="G32" i="1" s="1"/>
  <c r="G31" i="1" s="1"/>
  <c r="G30" i="1" s="1"/>
  <c r="G29" i="1" s="1"/>
  <c r="G28" i="1" s="1"/>
  <c r="F33" i="1"/>
  <c r="F32" i="1" s="1"/>
  <c r="F31" i="1" s="1"/>
  <c r="F30" i="1" s="1"/>
  <c r="F29" i="1" s="1"/>
  <c r="F28" i="1" s="1"/>
  <c r="H114" i="1"/>
  <c r="H113" i="1" s="1"/>
  <c r="H112" i="1" s="1"/>
  <c r="H111" i="1" s="1"/>
  <c r="H110" i="1" s="1"/>
  <c r="G114" i="1"/>
  <c r="G113" i="1" s="1"/>
  <c r="G112" i="1" s="1"/>
  <c r="G111" i="1" s="1"/>
  <c r="G110" i="1" s="1"/>
  <c r="F114" i="1"/>
  <c r="F113" i="1" s="1"/>
  <c r="F112" i="1" s="1"/>
  <c r="F111" i="1" s="1"/>
  <c r="F110" i="1" l="1"/>
  <c r="H117" i="1"/>
  <c r="H116" i="1" s="1"/>
  <c r="F118" i="1"/>
  <c r="G118" i="1"/>
  <c r="F137" i="1"/>
  <c r="F136" i="1" s="1"/>
  <c r="G136" i="1"/>
  <c r="H136" i="1"/>
  <c r="F140" i="1"/>
  <c r="F139" i="1" s="1"/>
  <c r="G140" i="1"/>
  <c r="G139" i="1" s="1"/>
  <c r="H140" i="1"/>
  <c r="H139" i="1" s="1"/>
  <c r="F147" i="1"/>
  <c r="F146" i="1" s="1"/>
  <c r="H147" i="1"/>
  <c r="H146" i="1" s="1"/>
  <c r="F155" i="1"/>
  <c r="F154" i="1" s="1"/>
  <c r="G156" i="1"/>
  <c r="H156" i="1"/>
  <c r="H155" i="1" s="1"/>
  <c r="H154" i="1" s="1"/>
  <c r="F160" i="1"/>
  <c r="F159" i="1" s="1"/>
  <c r="F158" i="1" s="1"/>
  <c r="G160" i="1"/>
  <c r="G159" i="1" s="1"/>
  <c r="G158" i="1" s="1"/>
  <c r="H160" i="1"/>
  <c r="H159" i="1" s="1"/>
  <c r="H158" i="1" s="1"/>
  <c r="F164" i="1"/>
  <c r="F163" i="1" s="1"/>
  <c r="F162" i="1" s="1"/>
  <c r="G164" i="1"/>
  <c r="G163" i="1" s="1"/>
  <c r="G162" i="1" s="1"/>
  <c r="H164" i="1"/>
  <c r="H163" i="1" s="1"/>
  <c r="H162" i="1" s="1"/>
  <c r="G168" i="1"/>
  <c r="F177" i="1"/>
  <c r="F176" i="1" s="1"/>
  <c r="G177" i="1"/>
  <c r="G176" i="1" s="1"/>
  <c r="G175" i="1" s="1"/>
  <c r="G174" i="1" s="1"/>
  <c r="G173" i="1" s="1"/>
  <c r="G172" i="1" s="1"/>
  <c r="H177" i="1"/>
  <c r="H176" i="1" s="1"/>
  <c r="H175" i="1" s="1"/>
  <c r="H174" i="1" s="1"/>
  <c r="H173" i="1" s="1"/>
  <c r="H172" i="1" s="1"/>
  <c r="F180" i="1"/>
  <c r="F179" i="1" s="1"/>
  <c r="F187" i="1"/>
  <c r="F186" i="1" s="1"/>
  <c r="F185" i="1" s="1"/>
  <c r="G187" i="1"/>
  <c r="G186" i="1" s="1"/>
  <c r="G185" i="1" s="1"/>
  <c r="H187" i="1"/>
  <c r="H186" i="1" s="1"/>
  <c r="H185" i="1" s="1"/>
  <c r="F195" i="1"/>
  <c r="F194" i="1" s="1"/>
  <c r="F193" i="1" s="1"/>
  <c r="G195" i="1"/>
  <c r="G194" i="1" s="1"/>
  <c r="G193" i="1" s="1"/>
  <c r="H195" i="1"/>
  <c r="H194" i="1" s="1"/>
  <c r="H193" i="1" s="1"/>
  <c r="F207" i="1"/>
  <c r="F206" i="1" s="1"/>
  <c r="F205" i="1" s="1"/>
  <c r="G207" i="1"/>
  <c r="G206" i="1" s="1"/>
  <c r="G205" i="1" s="1"/>
  <c r="H207" i="1"/>
  <c r="H206" i="1" s="1"/>
  <c r="H205" i="1" s="1"/>
  <c r="F227" i="1"/>
  <c r="F226" i="1" s="1"/>
  <c r="G227" i="1"/>
  <c r="G226" i="1" s="1"/>
  <c r="G225" i="1" s="1"/>
  <c r="H227" i="1"/>
  <c r="H226" i="1" s="1"/>
  <c r="H225" i="1" s="1"/>
  <c r="F231" i="1"/>
  <c r="F230" i="1" s="1"/>
  <c r="G231" i="1"/>
  <c r="G230" i="1" s="1"/>
  <c r="H231" i="1"/>
  <c r="H230" i="1" s="1"/>
  <c r="F234" i="1"/>
  <c r="F233" i="1" s="1"/>
  <c r="G234" i="1"/>
  <c r="G233" i="1" s="1"/>
  <c r="H234" i="1"/>
  <c r="H233" i="1" s="1"/>
  <c r="F245" i="1"/>
  <c r="F244" i="1" s="1"/>
  <c r="G245" i="1"/>
  <c r="G244" i="1" s="1"/>
  <c r="H245" i="1"/>
  <c r="H244" i="1" s="1"/>
  <c r="F145" i="1" l="1"/>
  <c r="F135" i="1"/>
  <c r="H135" i="1"/>
  <c r="G155" i="1"/>
  <c r="G154" i="1" s="1"/>
  <c r="G147" i="1"/>
  <c r="H145" i="1"/>
  <c r="G135" i="1"/>
  <c r="G117" i="1"/>
  <c r="G116" i="1" s="1"/>
  <c r="F116" i="1"/>
  <c r="G170" i="1"/>
  <c r="G169" i="1" s="1"/>
  <c r="H229" i="1"/>
  <c r="H184" i="1" s="1"/>
  <c r="G229" i="1"/>
  <c r="G184" i="1" s="1"/>
  <c r="F175" i="1"/>
  <c r="F174" i="1" s="1"/>
  <c r="F173" i="1" s="1"/>
  <c r="F172" i="1" s="1"/>
  <c r="H168" i="1"/>
  <c r="H170" i="1"/>
  <c r="H169" i="1" s="1"/>
  <c r="F168" i="1"/>
  <c r="F170" i="1"/>
  <c r="F169" i="1" s="1"/>
  <c r="G167" i="1"/>
  <c r="G166" i="1"/>
  <c r="F229" i="1"/>
  <c r="F134" i="1" l="1"/>
  <c r="F133" i="1" s="1"/>
  <c r="G183" i="1"/>
  <c r="G182" i="1" s="1"/>
  <c r="G146" i="1"/>
  <c r="G145" i="1" s="1"/>
  <c r="G134" i="1" s="1"/>
  <c r="G133" i="1" s="1"/>
  <c r="G132" i="1" s="1"/>
  <c r="H183" i="1"/>
  <c r="H182" i="1" s="1"/>
  <c r="F183" i="1"/>
  <c r="F182" i="1" s="1"/>
  <c r="H134" i="1"/>
  <c r="H133" i="1" s="1"/>
  <c r="F166" i="1"/>
  <c r="F167" i="1"/>
  <c r="H166" i="1"/>
  <c r="H167" i="1"/>
  <c r="H108" i="1"/>
  <c r="H107" i="1" s="1"/>
  <c r="H106" i="1" s="1"/>
  <c r="G108" i="1"/>
  <c r="G107" i="1" s="1"/>
  <c r="G106" i="1" s="1"/>
  <c r="F108" i="1"/>
  <c r="F107" i="1" s="1"/>
  <c r="F106" i="1" s="1"/>
  <c r="H104" i="1"/>
  <c r="H103" i="1" s="1"/>
  <c r="H102" i="1" s="1"/>
  <c r="H101" i="1" s="1"/>
  <c r="H100" i="1" s="1"/>
  <c r="G104" i="1"/>
  <c r="G103" i="1" s="1"/>
  <c r="G102" i="1" s="1"/>
  <c r="G101" i="1" s="1"/>
  <c r="G100" i="1" s="1"/>
  <c r="F104" i="1"/>
  <c r="F103" i="1" s="1"/>
  <c r="F102" i="1" s="1"/>
  <c r="F101" i="1" s="1"/>
  <c r="F100" i="1" s="1"/>
  <c r="H94" i="1"/>
  <c r="H93" i="1" s="1"/>
  <c r="H92" i="1" s="1"/>
  <c r="H91" i="1" s="1"/>
  <c r="H90" i="1" s="1"/>
  <c r="G94" i="1"/>
  <c r="G93" i="1" s="1"/>
  <c r="G92" i="1" s="1"/>
  <c r="G91" i="1" s="1"/>
  <c r="G90" i="1" s="1"/>
  <c r="F94" i="1"/>
  <c r="F93" i="1" s="1"/>
  <c r="F92" i="1" s="1"/>
  <c r="F91" i="1" s="1"/>
  <c r="F90" i="1" s="1"/>
  <c r="H58" i="1"/>
  <c r="H57" i="1" s="1"/>
  <c r="H56" i="1" s="1"/>
  <c r="G58" i="1"/>
  <c r="G57" i="1" s="1"/>
  <c r="G56" i="1" s="1"/>
  <c r="F58" i="1"/>
  <c r="F57" i="1" s="1"/>
  <c r="F56" i="1" s="1"/>
  <c r="H70" i="1"/>
  <c r="H69" i="1" s="1"/>
  <c r="H68" i="1" s="1"/>
  <c r="G70" i="1"/>
  <c r="G69" i="1" s="1"/>
  <c r="G68" i="1" s="1"/>
  <c r="F70" i="1"/>
  <c r="F69" i="1" s="1"/>
  <c r="F68" i="1" s="1"/>
  <c r="G80" i="1"/>
  <c r="H80" i="1"/>
  <c r="H21" i="1"/>
  <c r="H20" i="1" s="1"/>
  <c r="H19" i="1" s="1"/>
  <c r="H18" i="1" s="1"/>
  <c r="G21" i="1"/>
  <c r="G20" i="1" s="1"/>
  <c r="G19" i="1" s="1"/>
  <c r="G18" i="1" s="1"/>
  <c r="H26" i="1"/>
  <c r="H25" i="1" s="1"/>
  <c r="H24" i="1" s="1"/>
  <c r="H23" i="1" s="1"/>
  <c r="G26" i="1"/>
  <c r="G25" i="1" s="1"/>
  <c r="G24" i="1" s="1"/>
  <c r="G23" i="1" s="1"/>
  <c r="F26" i="1"/>
  <c r="F25" i="1" s="1"/>
  <c r="F24" i="1" s="1"/>
  <c r="F23" i="1" s="1"/>
  <c r="F21" i="1"/>
  <c r="F20" i="1" s="1"/>
  <c r="F19" i="1" s="1"/>
  <c r="F18" i="1" s="1"/>
  <c r="H40" i="1"/>
  <c r="H39" i="1" s="1"/>
  <c r="H38" i="1" s="1"/>
  <c r="H37" i="1" s="1"/>
  <c r="H36" i="1" s="1"/>
  <c r="G40" i="1"/>
  <c r="G39" i="1" s="1"/>
  <c r="G38" i="1" s="1"/>
  <c r="G37" i="1" s="1"/>
  <c r="G36" i="1" s="1"/>
  <c r="H46" i="1"/>
  <c r="H45" i="1" s="1"/>
  <c r="H44" i="1" s="1"/>
  <c r="H43" i="1" s="1"/>
  <c r="H42" i="1" s="1"/>
  <c r="G46" i="1"/>
  <c r="G45" i="1" s="1"/>
  <c r="G44" i="1" s="1"/>
  <c r="G43" i="1" s="1"/>
  <c r="G42" i="1" s="1"/>
  <c r="F46" i="1"/>
  <c r="F45" i="1" s="1"/>
  <c r="F44" i="1" s="1"/>
  <c r="F43" i="1" s="1"/>
  <c r="F42" i="1" s="1"/>
  <c r="F40" i="1"/>
  <c r="F39" i="1" s="1"/>
  <c r="F38" i="1" s="1"/>
  <c r="F37" i="1" s="1"/>
  <c r="F36" i="1" s="1"/>
  <c r="F132" i="1" l="1"/>
  <c r="F131" i="1" s="1"/>
  <c r="F35" i="1"/>
  <c r="G131" i="1"/>
  <c r="G35" i="1"/>
  <c r="H35" i="1"/>
  <c r="H55" i="1"/>
  <c r="H54" i="1" s="1"/>
  <c r="G55" i="1"/>
  <c r="G54" i="1" s="1"/>
  <c r="H132" i="1"/>
  <c r="H131" i="1" s="1"/>
  <c r="H17" i="1"/>
  <c r="G17" i="1"/>
  <c r="F17" i="1"/>
  <c r="H16" i="1" l="1"/>
  <c r="H15" i="1" s="1"/>
  <c r="G16" i="1"/>
  <c r="G15" i="1" s="1"/>
  <c r="F73" i="1"/>
  <c r="F72" i="1" s="1"/>
  <c r="F55" i="1" s="1"/>
  <c r="F54" i="1" l="1"/>
  <c r="F16" i="1" l="1"/>
  <c r="F15" i="1" s="1"/>
</calcChain>
</file>

<file path=xl/sharedStrings.xml><?xml version="1.0" encoding="utf-8"?>
<sst xmlns="http://schemas.openxmlformats.org/spreadsheetml/2006/main" count="643" uniqueCount="239">
  <si>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</si>
  <si>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</si>
  <si>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</si>
  <si>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</si>
  <si>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</si>
  <si>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</si>
  <si>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</si>
  <si>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</si>
  <si>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</si>
  <si>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</si>
  <si>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</si>
  <si>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</si>
  <si>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</si>
  <si>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</si>
  <si>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</si>
  <si>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</si>
  <si>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</si>
  <si>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</si>
  <si>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</si>
  <si>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</si>
  <si>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</si>
  <si>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</si>
  <si>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</si>
  <si>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</si>
  <si>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</si>
  <si>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</si>
  <si>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</si>
  <si>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</si>
  <si>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</si>
  <si>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</si>
  <si>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</si>
  <si>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</si>
  <si>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</si>
  <si>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</si>
  <si>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</si>
  <si>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</si>
  <si>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</si>
  <si>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</si>
  <si>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</si>
  <si>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</si>
  <si>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</si>
  <si>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</si>
  <si>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</si>
  <si>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</si>
  <si>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</si>
  <si>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</si>
  <si>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</si>
  <si>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</si>
  <si>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</si>
  <si>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</si>
  <si>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</si>
  <si>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</si>
  <si>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</si>
  <si>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</si>
  <si>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</si>
  <si>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</si>
  <si>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</si>
  <si>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</si>
  <si>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</si>
  <si>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</si>
  <si>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</si>
  <si>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</si>
  <si>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</si>
  <si>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</si>
  <si>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</si>
  <si>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</si>
  <si>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</si>
  <si>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</si>
  <si>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</si>
  <si>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</si>
  <si>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</si>
  <si>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</si>
  <si>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</si>
  <si>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</si>
  <si>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</si>
  <si>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</si>
  <si>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>91 0 00 00000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</si>
  <si>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</si>
  <si>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</si>
  <si>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</si>
  <si>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</si>
  <si>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</si>
  <si>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</si>
  <si>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</si>
  <si>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</si>
  <si>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</si>
  <si>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</si>
  <si>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Иные межбюджетные трансферты</t>
  </si>
  <si>
    <t>540</t>
  </si>
  <si>
    <t>91 3 01 60640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</si>
  <si>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</si>
  <si>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</si>
  <si>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</si>
  <si>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</si>
  <si>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</si>
  <si>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</si>
  <si>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</si>
  <si>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</si>
  <si>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</si>
  <si>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</si>
  <si>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</si>
  <si>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</si>
  <si>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</si>
  <si>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</si>
  <si>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</si>
  <si>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</si>
  <si>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</si>
  <si>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</si>
  <si>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</si>
  <si>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</si>
  <si>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</si>
  <si>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</si>
  <si>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</si>
  <si>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</si>
  <si>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</si>
  <si>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</si>
  <si>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</si>
  <si>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</si>
  <si>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</si>
  <si>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</si>
  <si>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</si>
  <si>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</si>
  <si>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</si>
  <si>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Основное мероприятие "Газификация Шапкинского сельского поселения"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</si>
  <si>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</si>
  <si>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</si>
  <si>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</si>
  <si>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</si>
  <si>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</si>
  <si>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</si>
  <si>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</si>
  <si>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</si>
  <si>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</si>
  <si>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</si>
  <si>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</si>
  <si>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</si>
  <si>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</si>
  <si>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</si>
  <si>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</si>
  <si>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</si>
  <si>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</si>
  <si>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</si>
  <si>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</si>
  <si>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</si>
  <si>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</si>
  <si>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</si>
  <si>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</si>
  <si>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</si>
  <si>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</si>
  <si>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</si>
  <si>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</si>
  <si>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</si>
  <si>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</si>
  <si>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</si>
  <si>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</si>
  <si>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</si>
  <si>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</si>
  <si>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</si>
  <si>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</si>
  <si>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</si>
  <si>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</si>
  <si>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</si>
  <si>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</si>
  <si>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</si>
  <si>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</si>
  <si>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</si>
  <si>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</si>
  <si>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</si>
  <si>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</si>
  <si>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</si>
  <si>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</si>
  <si>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</si>
  <si>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</si>
  <si>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</si>
  <si>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</si>
  <si>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99 9 01 10110</t>
  </si>
  <si>
    <t>04 0 02 00000</t>
  </si>
  <si>
    <t>04 0 01 11300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</si>
  <si>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</si>
  <si>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</si>
  <si>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</si>
  <si>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</si>
  <si>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</si>
  <si>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</si>
  <si>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2021 год и плановый период 2022 и 2023 годов </t>
  </si>
  <si>
    <t>2023 год</t>
  </si>
  <si>
    <t xml:space="preserve">Подпрограмма "Обеспечение безопасности на водных объектах" </t>
  </si>
  <si>
    <t>08 3 00 00000</t>
  </si>
  <si>
    <t xml:space="preserve">Основное мероприятие "Обеспечение безопасности на водных объектах" </t>
  </si>
  <si>
    <t>08 3 03 00000</t>
  </si>
  <si>
    <t>Мероприятия по безопасности людей на водных объектах</t>
  </si>
  <si>
    <t>08 3 03 13370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</si>
  <si>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</si>
  <si>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</si>
  <si>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99 9 0160670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</si>
  <si>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</si>
  <si>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</si>
  <si>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жилищного хозяйства</t>
  </si>
  <si>
    <t>99 9 01 13770</t>
  </si>
  <si>
    <t>Поддержка развития общественной инфраструктуры муниципального значения в Ленинградской области</t>
  </si>
  <si>
    <t>12 0 01 S4840</t>
  </si>
  <si>
    <r>
      <t>Подпрограмма "</t>
    </r>
    <r>
      <rPr>
        <b/>
        <sz val="12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  </r>
  </si>
  <si>
    <r>
      <t>Подпрограмма "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</t>
    </r>
  </si>
  <si>
    <t>Мероприятия по вовлечению в предупреждение правонарушени на территории Шапкинского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</si>
  <si>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</si>
  <si>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</si>
  <si>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  "Повышение уровня благоустройства и безопасности проживания на части территории, являющейся административным центром поселения"</t>
  </si>
  <si>
    <t>Мероприятия по устойчивому развитию части территорий, являющихся административным центром поселения</t>
  </si>
  <si>
    <t xml:space="preserve">Обеспечение деятельности органов местного самоуправления  Шапкинского сельского поселения Тосненского района Ленинградской области </t>
  </si>
  <si>
    <t xml:space="preserve">Обеспечение деятельности аппаратов органов  местного самоуправления  Шапкинского сельского поселения Тосненского района Ленинградской области </t>
  </si>
  <si>
    <t>Межбюджетные трансферты</t>
  </si>
  <si>
    <t>Иные межбюджетные трансферты бюджету района из бюджетов поселений на  осуществления  полномочий по формировпанию архивных фондов (местный бюджет)</t>
  </si>
  <si>
    <t>Другие вопросы в области национальной безопасности и правоохранительной деятельности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</si>
  <si>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</si>
  <si>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Уплата налогов, сборов и иных платежей</t>
  </si>
  <si>
    <t>Муниципальная программа "Благоустройство  территории Шапкинского сельского поселения Тоснеского района Ленинградской области"</t>
  </si>
  <si>
    <t>Основное мероприятие "Благоустройство  территории Шапкинского сельского поселения Тоснеского района Ленинградской области"</t>
  </si>
  <si>
    <t xml:space="preserve">Мероприятия по  благоустройству территории </t>
  </si>
  <si>
    <t>Основное мероприятие "Развитие физической культуры"</t>
  </si>
  <si>
    <t>11 0 01 04200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</si>
  <si>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</si>
  <si>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</si>
  <si>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Уплата налогов,сборов и иных платежей</t>
  </si>
  <si>
    <t>Уплата прочих налогов и сборов</t>
  </si>
  <si>
    <t>850</t>
  </si>
  <si>
    <t>Мероприятия по созданию мест (площадок) накопления твердых коммунальных отходов</t>
  </si>
  <si>
    <t>999 01 S4790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</si>
  <si>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</si>
  <si>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14 0 00 00000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</si>
  <si>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за счет средств  бюджета сельского поселения</t>
  </si>
  <si>
    <t xml:space="preserve"> Приложение  № 5       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24.12.2020  № 50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</si>
  <si>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</si>
  <si>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 xml:space="preserve">Иные межбюджетные трансферты </t>
  </si>
  <si>
    <t>91 3 01 60610</t>
  </si>
  <si>
    <t>Поощрение муниципальных управленческий команд</t>
  </si>
  <si>
    <t>99 9 01 55490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</si>
  <si>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</si>
  <si>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99 9 01 10630</t>
  </si>
  <si>
    <t xml:space="preserve"> Приложение  № 3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                                                                        от   11.11.2021      № 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</si>
</sst>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Times New Roman"/>
      <family val="1"/>
      <charset val="204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  <xf numFmtId="0" fontId="10" fillId="2" borderId="1"/>
  </cellStyleXfs>
  <cellXfs count="122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2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center" vertical="top" wrapText="1"/>
    </xf>
    <xf numFmtId="0" fontId="16" fillId="3" borderId="0" xfId="0" applyFont="1" applyFill="1" applyAlignment="1">
      <alignment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3" fillId="3" borderId="2" xfId="23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9" fontId="8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18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 wrapText="1" shrinkToFit="1"/>
    </xf>
    <xf numFmtId="0" fontId="0" fillId="3" borderId="0" xfId="0" applyFill="1" applyAlignment="1">
      <alignment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/>
    </xf>
  </cellXfs>
  <cellStyles count="24">
    <cellStyle name="Обычный" xfId="0" builtinId="0"/>
    <cellStyle name="Обычный 13" xfId="23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48"/>
  <sheetViews>
    <sheetView tabSelected="1" view="pageBreakPreview" topLeftCell="A91" zoomScaleNormal="100" zoomScaleSheetLayoutView="100" workbookViewId="0">
      <selection activeCell="A90" sqref="A90"/>
    </sheetView>
  </sheetViews>
  <sheetFormatPr defaultRowHeight="15" x14ac:dyDescent="0.25"/>
  <cols>
    <col min="1" max="1" width="61.42578125" style="98" customWidth="1"/>
    <col min="2" max="2" width="16.42578125" style="99" customWidth="1"/>
    <col min="3" max="5" width="7.42578125" style="99" customWidth="1"/>
    <col min="6" max="8" width="16.42578125" style="99" customWidth="1"/>
    <col min="9" max="11" width="9.140625" style="89"/>
    <col min="12" max="99" width="9.140625" style="89" customWidth="1"/>
    <col min="100" max="16384" width="9.140625" style="89"/>
  </cols>
  <sheetData>
    <row r="2" spans="1:13" ht="95.25" customHeight="1" x14ac:dyDescent="0.25">
      <c r="B2" s="103"/>
      <c r="C2" s="103"/>
      <c r="D2" s="103"/>
      <c r="E2" s="103"/>
      <c r="F2" s="103"/>
      <c r="G2" s="110" t="s">
        <v>238</v>
      </c>
      <c r="H2" s="111"/>
      <c r="I2" s="111"/>
      <c r="J2" s="104"/>
      <c r="K2" s="104"/>
      <c r="L2" s="104"/>
      <c r="M2" s="104"/>
    </row>
    <row r="3" spans="1:13" s="15" customFormat="1" ht="32.25" customHeight="1" x14ac:dyDescent="0.25">
      <c r="A3" s="18"/>
      <c r="B3" s="17"/>
      <c r="C3" s="16"/>
      <c r="D3" s="16"/>
      <c r="E3" s="16"/>
      <c r="G3" s="112" t="s">
        <v>230</v>
      </c>
      <c r="H3" s="113"/>
      <c r="I3" s="113"/>
      <c r="J3" s="113"/>
    </row>
    <row r="4" spans="1:13" s="15" customFormat="1" ht="36.75" customHeight="1" x14ac:dyDescent="0.25">
      <c r="A4" s="18"/>
      <c r="B4" s="17"/>
      <c r="C4" s="16"/>
      <c r="D4" s="16"/>
      <c r="E4" s="16"/>
      <c r="G4" s="113"/>
      <c r="H4" s="113"/>
      <c r="I4" s="113"/>
      <c r="J4" s="113"/>
    </row>
    <row r="5" spans="1:13" s="15" customFormat="1" ht="30.75" customHeight="1" x14ac:dyDescent="0.25">
      <c r="A5" s="18"/>
      <c r="B5" s="17"/>
      <c r="C5" s="16"/>
      <c r="D5" s="16"/>
      <c r="E5" s="16"/>
      <c r="G5" s="113"/>
      <c r="H5" s="113"/>
      <c r="I5" s="113"/>
      <c r="J5" s="113"/>
    </row>
    <row r="6" spans="1:13" s="15" customFormat="1" ht="24" hidden="1" customHeight="1" x14ac:dyDescent="0.25">
      <c r="A6" s="18"/>
      <c r="B6" s="17"/>
      <c r="C6" s="16"/>
      <c r="D6" s="16"/>
      <c r="E6" s="16"/>
      <c r="G6" s="27"/>
      <c r="H6" s="1"/>
      <c r="I6" s="2"/>
      <c r="J6" s="2"/>
    </row>
    <row r="7" spans="1:13" s="15" customFormat="1" ht="63" hidden="1" customHeight="1" x14ac:dyDescent="0.25">
      <c r="A7" s="18"/>
      <c r="B7" s="17"/>
      <c r="C7" s="16"/>
      <c r="D7" s="16"/>
      <c r="E7" s="16"/>
      <c r="G7" s="120"/>
      <c r="H7" s="120"/>
      <c r="I7" s="2"/>
      <c r="J7" s="2"/>
    </row>
    <row r="8" spans="1:13" s="15" customFormat="1" ht="28.5" customHeight="1" x14ac:dyDescent="0.25">
      <c r="A8" s="18"/>
      <c r="B8" s="17"/>
      <c r="C8" s="16"/>
      <c r="D8" s="16"/>
      <c r="E8" s="16"/>
      <c r="G8" s="121"/>
      <c r="H8" s="121"/>
      <c r="I8" s="2"/>
      <c r="J8" s="2"/>
    </row>
    <row r="9" spans="1:13" s="15" customFormat="1" ht="26.25" customHeight="1" x14ac:dyDescent="0.25">
      <c r="A9" s="114" t="s">
        <v>124</v>
      </c>
      <c r="B9" s="114"/>
      <c r="C9" s="114"/>
      <c r="D9" s="114"/>
      <c r="E9" s="114"/>
      <c r="F9" s="114"/>
      <c r="G9" s="114"/>
      <c r="H9" s="114"/>
    </row>
    <row r="10" spans="1:13" s="15" customFormat="1" ht="85.5" customHeight="1" x14ac:dyDescent="0.25">
      <c r="A10" s="114" t="s">
        <v>184</v>
      </c>
      <c r="B10" s="114"/>
      <c r="C10" s="114"/>
      <c r="D10" s="114"/>
      <c r="E10" s="114"/>
      <c r="F10" s="114"/>
      <c r="G10" s="114"/>
      <c r="H10" s="114"/>
    </row>
    <row r="11" spans="1:13" s="15" customFormat="1" ht="15.6" customHeight="1" x14ac:dyDescent="0.25">
      <c r="A11" s="108"/>
      <c r="B11" s="108"/>
      <c r="C11" s="108"/>
      <c r="D11" s="108"/>
      <c r="E11" s="108"/>
      <c r="F11" s="14"/>
    </row>
    <row r="12" spans="1:13" s="13" customFormat="1" ht="35.25" customHeight="1" x14ac:dyDescent="0.25">
      <c r="A12" s="116" t="s">
        <v>0</v>
      </c>
      <c r="B12" s="118" t="s">
        <v>1</v>
      </c>
      <c r="C12" s="118" t="s">
        <v>2</v>
      </c>
      <c r="D12" s="116" t="s">
        <v>3</v>
      </c>
      <c r="E12" s="116" t="s">
        <v>4</v>
      </c>
      <c r="F12" s="115" t="s">
        <v>36</v>
      </c>
      <c r="G12" s="115"/>
      <c r="H12" s="115"/>
    </row>
    <row r="13" spans="1:13" s="13" customFormat="1" ht="15.75" customHeight="1" x14ac:dyDescent="0.25">
      <c r="A13" s="117"/>
      <c r="B13" s="119"/>
      <c r="C13" s="119"/>
      <c r="D13" s="117"/>
      <c r="E13" s="117"/>
      <c r="F13" s="12" t="s">
        <v>130</v>
      </c>
      <c r="G13" s="12" t="s">
        <v>173</v>
      </c>
      <c r="H13" s="12" t="s">
        <v>185</v>
      </c>
    </row>
    <row r="14" spans="1:13" s="13" customFormat="1" ht="15.75" x14ac:dyDescent="0.25">
      <c r="A14" s="19" t="s">
        <v>37</v>
      </c>
      <c r="B14" s="19" t="s">
        <v>38</v>
      </c>
      <c r="C14" s="19" t="s">
        <v>39</v>
      </c>
      <c r="D14" s="19" t="s">
        <v>40</v>
      </c>
      <c r="E14" s="20">
        <v>5</v>
      </c>
      <c r="F14" s="21">
        <v>6</v>
      </c>
      <c r="G14" s="20">
        <v>7</v>
      </c>
      <c r="H14" s="21">
        <v>8</v>
      </c>
    </row>
    <row r="15" spans="1:13" s="81" customFormat="1" ht="15.75" x14ac:dyDescent="0.25">
      <c r="A15" s="79" t="s">
        <v>5</v>
      </c>
      <c r="B15" s="36"/>
      <c r="C15" s="35"/>
      <c r="D15" s="36"/>
      <c r="E15" s="36"/>
      <c r="F15" s="80">
        <f>F16+F131</f>
        <v>50164.787149999996</v>
      </c>
      <c r="G15" s="80">
        <f>G16+G131</f>
        <v>49688.162209999995</v>
      </c>
      <c r="H15" s="80">
        <f>H16+H131</f>
        <v>12304.653680000001</v>
      </c>
    </row>
    <row r="16" spans="1:13" s="81" customFormat="1" ht="15.75" x14ac:dyDescent="0.25">
      <c r="A16" s="78" t="s">
        <v>51</v>
      </c>
      <c r="B16" s="36"/>
      <c r="C16" s="35"/>
      <c r="D16" s="36"/>
      <c r="E16" s="36"/>
      <c r="F16" s="80">
        <f>F17+F35+F54+F80+F90+F100+F110+F116+F125</f>
        <v>42170.251269999993</v>
      </c>
      <c r="G16" s="80">
        <f>G17+G35+G54+G80+G90+G100+G110+G116+G125</f>
        <v>40620.074999999997</v>
      </c>
      <c r="H16" s="80">
        <f>H17+H35+H54+H80+H90+H100+H110+H116+H125</f>
        <v>3114.7860000000001</v>
      </c>
    </row>
    <row r="17" spans="1:8" s="81" customFormat="1" ht="69.75" customHeight="1" x14ac:dyDescent="0.25">
      <c r="A17" s="7" t="s">
        <v>180</v>
      </c>
      <c r="B17" s="10" t="s">
        <v>54</v>
      </c>
      <c r="C17" s="35"/>
      <c r="D17" s="36"/>
      <c r="E17" s="36"/>
      <c r="F17" s="32">
        <f>F18+F23</f>
        <v>0</v>
      </c>
      <c r="G17" s="32">
        <f>G18+G23</f>
        <v>50</v>
      </c>
      <c r="H17" s="32">
        <f>H18+H23</f>
        <v>50</v>
      </c>
    </row>
    <row r="18" spans="1:8" s="81" customFormat="1" ht="28.5" customHeight="1" x14ac:dyDescent="0.25">
      <c r="A18" s="11" t="s">
        <v>218</v>
      </c>
      <c r="B18" s="10" t="s">
        <v>57</v>
      </c>
      <c r="C18" s="35"/>
      <c r="D18" s="36"/>
      <c r="E18" s="36"/>
      <c r="F18" s="32">
        <f>F19</f>
        <v>0</v>
      </c>
      <c r="G18" s="32">
        <f t="shared" ref="G18:H21" si="0">G19</f>
        <v>20</v>
      </c>
      <c r="H18" s="32">
        <f t="shared" si="0"/>
        <v>20</v>
      </c>
    </row>
    <row r="19" spans="1:8" s="81" customFormat="1" ht="31.5" x14ac:dyDescent="0.25">
      <c r="A19" s="8" t="s">
        <v>56</v>
      </c>
      <c r="B19" s="9" t="s">
        <v>177</v>
      </c>
      <c r="C19" s="21"/>
      <c r="D19" s="19"/>
      <c r="E19" s="19"/>
      <c r="F19" s="40">
        <f>F20</f>
        <v>0</v>
      </c>
      <c r="G19" s="40">
        <f t="shared" si="0"/>
        <v>20</v>
      </c>
      <c r="H19" s="40">
        <f t="shared" si="0"/>
        <v>20</v>
      </c>
    </row>
    <row r="20" spans="1:8" s="81" customFormat="1" ht="31.5" x14ac:dyDescent="0.25">
      <c r="A20" s="8" t="s">
        <v>44</v>
      </c>
      <c r="B20" s="9" t="s">
        <v>177</v>
      </c>
      <c r="C20" s="21">
        <v>200</v>
      </c>
      <c r="D20" s="19"/>
      <c r="E20" s="19"/>
      <c r="F20" s="40">
        <f>F21</f>
        <v>0</v>
      </c>
      <c r="G20" s="40">
        <f t="shared" si="0"/>
        <v>20</v>
      </c>
      <c r="H20" s="40">
        <f t="shared" si="0"/>
        <v>20</v>
      </c>
    </row>
    <row r="21" spans="1:8" s="81" customFormat="1" ht="31.5" x14ac:dyDescent="0.25">
      <c r="A21" s="3" t="s">
        <v>45</v>
      </c>
      <c r="B21" s="9" t="s">
        <v>177</v>
      </c>
      <c r="C21" s="21">
        <v>240</v>
      </c>
      <c r="D21" s="19"/>
      <c r="E21" s="19"/>
      <c r="F21" s="40">
        <f>F22</f>
        <v>0</v>
      </c>
      <c r="G21" s="40">
        <f t="shared" si="0"/>
        <v>20</v>
      </c>
      <c r="H21" s="40">
        <f t="shared" si="0"/>
        <v>20</v>
      </c>
    </row>
    <row r="22" spans="1:8" s="81" customFormat="1" ht="15.75" x14ac:dyDescent="0.25">
      <c r="A22" s="3" t="s">
        <v>128</v>
      </c>
      <c r="B22" s="9" t="s">
        <v>177</v>
      </c>
      <c r="C22" s="21">
        <v>240</v>
      </c>
      <c r="D22" s="19" t="s">
        <v>28</v>
      </c>
      <c r="E22" s="19" t="s">
        <v>12</v>
      </c>
      <c r="F22" s="40">
        <v>0</v>
      </c>
      <c r="G22" s="40">
        <v>20</v>
      </c>
      <c r="H22" s="40">
        <v>20</v>
      </c>
    </row>
    <row r="23" spans="1:8" s="81" customFormat="1" ht="31.5" x14ac:dyDescent="0.25">
      <c r="A23" s="11" t="s">
        <v>52</v>
      </c>
      <c r="B23" s="10" t="s">
        <v>176</v>
      </c>
      <c r="C23" s="35"/>
      <c r="D23" s="36"/>
      <c r="E23" s="36"/>
      <c r="F23" s="32">
        <f>F24</f>
        <v>0</v>
      </c>
      <c r="G23" s="32">
        <f t="shared" ref="G23:H26" si="1">G24</f>
        <v>30</v>
      </c>
      <c r="H23" s="32">
        <f t="shared" si="1"/>
        <v>30</v>
      </c>
    </row>
    <row r="24" spans="1:8" s="81" customFormat="1" ht="15.75" x14ac:dyDescent="0.25">
      <c r="A24" s="8" t="s">
        <v>53</v>
      </c>
      <c r="B24" s="9" t="s">
        <v>55</v>
      </c>
      <c r="C24" s="21"/>
      <c r="D24" s="19"/>
      <c r="E24" s="19"/>
      <c r="F24" s="40">
        <f>F25</f>
        <v>0</v>
      </c>
      <c r="G24" s="40">
        <f t="shared" si="1"/>
        <v>30</v>
      </c>
      <c r="H24" s="40">
        <f t="shared" si="1"/>
        <v>30</v>
      </c>
    </row>
    <row r="25" spans="1:8" s="81" customFormat="1" ht="31.5" x14ac:dyDescent="0.25">
      <c r="A25" s="8" t="s">
        <v>44</v>
      </c>
      <c r="B25" s="9" t="s">
        <v>55</v>
      </c>
      <c r="C25" s="21">
        <v>200</v>
      </c>
      <c r="D25" s="19"/>
      <c r="E25" s="19"/>
      <c r="F25" s="40">
        <f>F26</f>
        <v>0</v>
      </c>
      <c r="G25" s="40">
        <f t="shared" si="1"/>
        <v>30</v>
      </c>
      <c r="H25" s="40">
        <f t="shared" si="1"/>
        <v>30</v>
      </c>
    </row>
    <row r="26" spans="1:8" s="81" customFormat="1" ht="31.5" x14ac:dyDescent="0.25">
      <c r="A26" s="3" t="s">
        <v>45</v>
      </c>
      <c r="B26" s="9" t="s">
        <v>55</v>
      </c>
      <c r="C26" s="21">
        <v>240</v>
      </c>
      <c r="D26" s="19"/>
      <c r="E26" s="19"/>
      <c r="F26" s="40">
        <f>F27</f>
        <v>0</v>
      </c>
      <c r="G26" s="40">
        <f t="shared" si="1"/>
        <v>30</v>
      </c>
      <c r="H26" s="40">
        <f t="shared" si="1"/>
        <v>30</v>
      </c>
    </row>
    <row r="27" spans="1:8" s="81" customFormat="1" ht="15.75" x14ac:dyDescent="0.25">
      <c r="A27" s="3" t="s">
        <v>155</v>
      </c>
      <c r="B27" s="9" t="s">
        <v>55</v>
      </c>
      <c r="C27" s="21">
        <v>240</v>
      </c>
      <c r="D27" s="19" t="s">
        <v>25</v>
      </c>
      <c r="E27" s="19" t="s">
        <v>25</v>
      </c>
      <c r="F27" s="40">
        <v>0</v>
      </c>
      <c r="G27" s="40">
        <v>30</v>
      </c>
      <c r="H27" s="40">
        <v>30</v>
      </c>
    </row>
    <row r="28" spans="1:8" s="81" customFormat="1" ht="47.25" hidden="1" x14ac:dyDescent="0.25">
      <c r="A28" s="82" t="s">
        <v>139</v>
      </c>
      <c r="B28" s="83" t="s">
        <v>146</v>
      </c>
      <c r="C28" s="35"/>
      <c r="D28" s="36"/>
      <c r="E28" s="36"/>
      <c r="F28" s="32">
        <f t="shared" ref="F28:F33" si="2">F29</f>
        <v>0</v>
      </c>
      <c r="G28" s="32">
        <f t="shared" ref="G28:H33" si="3">G29</f>
        <v>0</v>
      </c>
      <c r="H28" s="32">
        <f t="shared" si="3"/>
        <v>0</v>
      </c>
    </row>
    <row r="29" spans="1:8" s="81" customFormat="1" ht="15.75" hidden="1" x14ac:dyDescent="0.25">
      <c r="A29" s="84" t="s">
        <v>140</v>
      </c>
      <c r="B29" s="85" t="s">
        <v>147</v>
      </c>
      <c r="C29" s="21"/>
      <c r="D29" s="19"/>
      <c r="E29" s="19"/>
      <c r="F29" s="40">
        <f t="shared" si="2"/>
        <v>0</v>
      </c>
      <c r="G29" s="40">
        <f t="shared" si="3"/>
        <v>0</v>
      </c>
      <c r="H29" s="40">
        <f t="shared" si="3"/>
        <v>0</v>
      </c>
    </row>
    <row r="30" spans="1:8" s="81" customFormat="1" ht="31.5" hidden="1" x14ac:dyDescent="0.25">
      <c r="A30" s="84" t="s">
        <v>141</v>
      </c>
      <c r="B30" s="86" t="s">
        <v>148</v>
      </c>
      <c r="C30" s="21"/>
      <c r="D30" s="19"/>
      <c r="E30" s="19"/>
      <c r="F30" s="40">
        <f t="shared" si="2"/>
        <v>0</v>
      </c>
      <c r="G30" s="40">
        <f t="shared" si="3"/>
        <v>0</v>
      </c>
      <c r="H30" s="40">
        <f t="shared" si="3"/>
        <v>0</v>
      </c>
    </row>
    <row r="31" spans="1:8" s="81" customFormat="1" ht="47.25" hidden="1" x14ac:dyDescent="0.25">
      <c r="A31" s="87" t="s">
        <v>142</v>
      </c>
      <c r="B31" s="85" t="s">
        <v>149</v>
      </c>
      <c r="C31" s="21"/>
      <c r="D31" s="19"/>
      <c r="E31" s="19"/>
      <c r="F31" s="40">
        <f t="shared" si="2"/>
        <v>0</v>
      </c>
      <c r="G31" s="40">
        <f t="shared" si="3"/>
        <v>0</v>
      </c>
      <c r="H31" s="40">
        <f t="shared" si="3"/>
        <v>0</v>
      </c>
    </row>
    <row r="32" spans="1:8" s="81" customFormat="1" ht="15.75" hidden="1" x14ac:dyDescent="0.25">
      <c r="A32" s="87" t="s">
        <v>15</v>
      </c>
      <c r="B32" s="85" t="s">
        <v>149</v>
      </c>
      <c r="C32" s="21">
        <v>300</v>
      </c>
      <c r="D32" s="19"/>
      <c r="E32" s="19"/>
      <c r="F32" s="40">
        <f t="shared" si="2"/>
        <v>0</v>
      </c>
      <c r="G32" s="40">
        <f t="shared" si="3"/>
        <v>0</v>
      </c>
      <c r="H32" s="40">
        <f t="shared" si="3"/>
        <v>0</v>
      </c>
    </row>
    <row r="33" spans="1:8" s="81" customFormat="1" ht="34.5" hidden="1" customHeight="1" x14ac:dyDescent="0.25">
      <c r="A33" s="88" t="s">
        <v>143</v>
      </c>
      <c r="B33" s="85" t="s">
        <v>149</v>
      </c>
      <c r="C33" s="21">
        <v>320</v>
      </c>
      <c r="D33" s="19"/>
      <c r="E33" s="19"/>
      <c r="F33" s="40">
        <f t="shared" si="2"/>
        <v>0</v>
      </c>
      <c r="G33" s="40">
        <f t="shared" si="3"/>
        <v>0</v>
      </c>
      <c r="H33" s="40">
        <f t="shared" si="3"/>
        <v>0</v>
      </c>
    </row>
    <row r="34" spans="1:8" s="81" customFormat="1" ht="15.75" hidden="1" x14ac:dyDescent="0.25">
      <c r="A34" s="87" t="s">
        <v>144</v>
      </c>
      <c r="B34" s="85" t="s">
        <v>149</v>
      </c>
      <c r="C34" s="21">
        <v>320</v>
      </c>
      <c r="D34" s="19" t="s">
        <v>145</v>
      </c>
      <c r="E34" s="19" t="s">
        <v>17</v>
      </c>
      <c r="F34" s="49">
        <v>0</v>
      </c>
      <c r="G34" s="49">
        <v>0</v>
      </c>
      <c r="H34" s="49">
        <v>0</v>
      </c>
    </row>
    <row r="35" spans="1:8" s="81" customFormat="1" ht="52.5" customHeight="1" x14ac:dyDescent="0.25">
      <c r="A35" s="69" t="s">
        <v>125</v>
      </c>
      <c r="B35" s="64" t="s">
        <v>41</v>
      </c>
      <c r="C35" s="41"/>
      <c r="D35" s="64"/>
      <c r="E35" s="64"/>
      <c r="F35" s="32">
        <f>F36+F42+F48</f>
        <v>131.61500000000001</v>
      </c>
      <c r="G35" s="32">
        <f t="shared" ref="G35:H35" si="4">G36+G42+G48</f>
        <v>112.86499999999999</v>
      </c>
      <c r="H35" s="32">
        <f t="shared" si="4"/>
        <v>200.51500000000001</v>
      </c>
    </row>
    <row r="36" spans="1:8" s="81" customFormat="1" ht="106.5" customHeight="1" x14ac:dyDescent="0.25">
      <c r="A36" s="102" t="s">
        <v>201</v>
      </c>
      <c r="B36" s="64" t="s">
        <v>46</v>
      </c>
      <c r="C36" s="41"/>
      <c r="D36" s="64"/>
      <c r="E36" s="64"/>
      <c r="F36" s="32">
        <f>F37</f>
        <v>72.349999999999994</v>
      </c>
      <c r="G36" s="32">
        <f t="shared" ref="G36:H36" si="5">G37</f>
        <v>66.349999999999994</v>
      </c>
      <c r="H36" s="32">
        <f t="shared" si="5"/>
        <v>62.2</v>
      </c>
    </row>
    <row r="37" spans="1:8" ht="31.5" x14ac:dyDescent="0.25">
      <c r="A37" s="69" t="s">
        <v>42</v>
      </c>
      <c r="B37" s="64" t="s">
        <v>46</v>
      </c>
      <c r="C37" s="41"/>
      <c r="D37" s="64"/>
      <c r="E37" s="64"/>
      <c r="F37" s="32">
        <f>F38</f>
        <v>72.349999999999994</v>
      </c>
      <c r="G37" s="32">
        <f t="shared" ref="G37:H40" si="6">G38</f>
        <v>66.349999999999994</v>
      </c>
      <c r="H37" s="32">
        <f t="shared" si="6"/>
        <v>62.2</v>
      </c>
    </row>
    <row r="38" spans="1:8" ht="15.75" x14ac:dyDescent="0.25">
      <c r="A38" s="8" t="s">
        <v>43</v>
      </c>
      <c r="B38" s="31" t="s">
        <v>47</v>
      </c>
      <c r="C38" s="30"/>
      <c r="D38" s="31"/>
      <c r="E38" s="31"/>
      <c r="F38" s="40">
        <f>F39</f>
        <v>72.349999999999994</v>
      </c>
      <c r="G38" s="40">
        <f t="shared" si="6"/>
        <v>66.349999999999994</v>
      </c>
      <c r="H38" s="40">
        <f t="shared" si="6"/>
        <v>62.2</v>
      </c>
    </row>
    <row r="39" spans="1:8" ht="31.5" x14ac:dyDescent="0.25">
      <c r="A39" s="8" t="s">
        <v>44</v>
      </c>
      <c r="B39" s="31" t="s">
        <v>47</v>
      </c>
      <c r="C39" s="30">
        <v>200</v>
      </c>
      <c r="D39" s="31"/>
      <c r="E39" s="31"/>
      <c r="F39" s="40">
        <f>F40</f>
        <v>72.349999999999994</v>
      </c>
      <c r="G39" s="40">
        <f t="shared" si="6"/>
        <v>66.349999999999994</v>
      </c>
      <c r="H39" s="40">
        <f t="shared" si="6"/>
        <v>62.2</v>
      </c>
    </row>
    <row r="40" spans="1:8" ht="31.5" x14ac:dyDescent="0.25">
      <c r="A40" s="55" t="s">
        <v>45</v>
      </c>
      <c r="B40" s="31" t="s">
        <v>47</v>
      </c>
      <c r="C40" s="30">
        <v>240</v>
      </c>
      <c r="D40" s="31"/>
      <c r="E40" s="31"/>
      <c r="F40" s="40">
        <f>F41</f>
        <v>72.349999999999994</v>
      </c>
      <c r="G40" s="40">
        <f t="shared" si="6"/>
        <v>66.349999999999994</v>
      </c>
      <c r="H40" s="40">
        <f t="shared" si="6"/>
        <v>62.2</v>
      </c>
    </row>
    <row r="41" spans="1:8" ht="47.25" x14ac:dyDescent="0.25">
      <c r="A41" s="8" t="s">
        <v>48</v>
      </c>
      <c r="B41" s="31" t="s">
        <v>47</v>
      </c>
      <c r="C41" s="30">
        <v>240</v>
      </c>
      <c r="D41" s="31" t="s">
        <v>17</v>
      </c>
      <c r="E41" s="31" t="s">
        <v>145</v>
      </c>
      <c r="F41" s="40">
        <v>72.349999999999994</v>
      </c>
      <c r="G41" s="40">
        <v>66.349999999999994</v>
      </c>
      <c r="H41" s="40">
        <v>62.2</v>
      </c>
    </row>
    <row r="42" spans="1:8" ht="63" x14ac:dyDescent="0.25">
      <c r="A42" s="102" t="s">
        <v>202</v>
      </c>
      <c r="B42" s="64" t="s">
        <v>179</v>
      </c>
      <c r="C42" s="30"/>
      <c r="D42" s="31"/>
      <c r="E42" s="31"/>
      <c r="F42" s="32">
        <f>F43</f>
        <v>9.0150000000000006</v>
      </c>
      <c r="G42" s="32">
        <f t="shared" ref="G42:H42" si="7">G43</f>
        <v>9.0150000000000006</v>
      </c>
      <c r="H42" s="32">
        <f t="shared" si="7"/>
        <v>9.0150000000000006</v>
      </c>
    </row>
    <row r="43" spans="1:8" ht="63" x14ac:dyDescent="0.25">
      <c r="A43" s="69" t="s">
        <v>164</v>
      </c>
      <c r="B43" s="64" t="s">
        <v>49</v>
      </c>
      <c r="C43" s="41"/>
      <c r="D43" s="64"/>
      <c r="E43" s="64"/>
      <c r="F43" s="32">
        <f>F44</f>
        <v>9.0150000000000006</v>
      </c>
      <c r="G43" s="32">
        <f t="shared" ref="G43:H46" si="8">G44</f>
        <v>9.0150000000000006</v>
      </c>
      <c r="H43" s="32">
        <f t="shared" si="8"/>
        <v>9.0150000000000006</v>
      </c>
    </row>
    <row r="44" spans="1:8" ht="78.75" x14ac:dyDescent="0.25">
      <c r="A44" s="8" t="s">
        <v>203</v>
      </c>
      <c r="B44" s="31" t="s">
        <v>50</v>
      </c>
      <c r="C44" s="30"/>
      <c r="D44" s="31"/>
      <c r="E44" s="31"/>
      <c r="F44" s="40">
        <f>F45</f>
        <v>9.0150000000000006</v>
      </c>
      <c r="G44" s="40">
        <f t="shared" si="8"/>
        <v>9.0150000000000006</v>
      </c>
      <c r="H44" s="40">
        <f t="shared" si="8"/>
        <v>9.0150000000000006</v>
      </c>
    </row>
    <row r="45" spans="1:8" ht="31.5" x14ac:dyDescent="0.25">
      <c r="A45" s="8" t="s">
        <v>44</v>
      </c>
      <c r="B45" s="31" t="s">
        <v>50</v>
      </c>
      <c r="C45" s="30">
        <v>200</v>
      </c>
      <c r="D45" s="31"/>
      <c r="E45" s="31"/>
      <c r="F45" s="40">
        <f>F46</f>
        <v>9.0150000000000006</v>
      </c>
      <c r="G45" s="40">
        <f t="shared" si="8"/>
        <v>9.0150000000000006</v>
      </c>
      <c r="H45" s="40">
        <f t="shared" si="8"/>
        <v>9.0150000000000006</v>
      </c>
    </row>
    <row r="46" spans="1:8" ht="31.5" x14ac:dyDescent="0.25">
      <c r="A46" s="55" t="s">
        <v>45</v>
      </c>
      <c r="B46" s="31" t="s">
        <v>50</v>
      </c>
      <c r="C46" s="30">
        <v>240</v>
      </c>
      <c r="D46" s="31"/>
      <c r="E46" s="31"/>
      <c r="F46" s="40">
        <f>F47</f>
        <v>9.0150000000000006</v>
      </c>
      <c r="G46" s="40">
        <f t="shared" si="8"/>
        <v>9.0150000000000006</v>
      </c>
      <c r="H46" s="40">
        <f t="shared" si="8"/>
        <v>9.0150000000000006</v>
      </c>
    </row>
    <row r="47" spans="1:8" ht="47.25" x14ac:dyDescent="0.25">
      <c r="A47" s="8" t="s">
        <v>48</v>
      </c>
      <c r="B47" s="31" t="s">
        <v>50</v>
      </c>
      <c r="C47" s="30">
        <v>240</v>
      </c>
      <c r="D47" s="31" t="s">
        <v>17</v>
      </c>
      <c r="E47" s="31" t="s">
        <v>145</v>
      </c>
      <c r="F47" s="40">
        <v>9.0150000000000006</v>
      </c>
      <c r="G47" s="40">
        <v>9.0150000000000006</v>
      </c>
      <c r="H47" s="40">
        <v>9.0150000000000006</v>
      </c>
    </row>
    <row r="48" spans="1:8" ht="31.5" x14ac:dyDescent="0.25">
      <c r="A48" s="100" t="s">
        <v>186</v>
      </c>
      <c r="B48" s="64" t="s">
        <v>187</v>
      </c>
      <c r="C48" s="30"/>
      <c r="D48" s="31"/>
      <c r="E48" s="31"/>
      <c r="F48" s="32">
        <f>F49</f>
        <v>50.25</v>
      </c>
      <c r="G48" s="32">
        <f t="shared" ref="G48:H52" si="9">G49</f>
        <v>37.5</v>
      </c>
      <c r="H48" s="32">
        <f t="shared" si="9"/>
        <v>129.30000000000001</v>
      </c>
    </row>
    <row r="49" spans="1:8" ht="31.5" x14ac:dyDescent="0.25">
      <c r="A49" s="100" t="s">
        <v>188</v>
      </c>
      <c r="B49" s="64" t="s">
        <v>189</v>
      </c>
      <c r="C49" s="41"/>
      <c r="D49" s="64"/>
      <c r="E49" s="64"/>
      <c r="F49" s="32">
        <f>F50</f>
        <v>50.25</v>
      </c>
      <c r="G49" s="32">
        <f t="shared" si="9"/>
        <v>37.5</v>
      </c>
      <c r="H49" s="32">
        <f t="shared" si="9"/>
        <v>129.30000000000001</v>
      </c>
    </row>
    <row r="50" spans="1:8" ht="15.75" x14ac:dyDescent="0.25">
      <c r="A50" s="101" t="s">
        <v>190</v>
      </c>
      <c r="B50" s="31" t="s">
        <v>191</v>
      </c>
      <c r="C50" s="30"/>
      <c r="D50" s="31"/>
      <c r="E50" s="31"/>
      <c r="F50" s="40">
        <f>F51</f>
        <v>50.25</v>
      </c>
      <c r="G50" s="40">
        <f t="shared" si="9"/>
        <v>37.5</v>
      </c>
      <c r="H50" s="40">
        <f t="shared" si="9"/>
        <v>129.30000000000001</v>
      </c>
    </row>
    <row r="51" spans="1:8" ht="31.5" x14ac:dyDescent="0.25">
      <c r="A51" s="8" t="s">
        <v>44</v>
      </c>
      <c r="B51" s="31" t="s">
        <v>191</v>
      </c>
      <c r="C51" s="30">
        <v>200</v>
      </c>
      <c r="D51" s="31"/>
      <c r="E51" s="31"/>
      <c r="F51" s="40">
        <f>F52</f>
        <v>50.25</v>
      </c>
      <c r="G51" s="40">
        <f t="shared" si="9"/>
        <v>37.5</v>
      </c>
      <c r="H51" s="40">
        <f t="shared" si="9"/>
        <v>129.30000000000001</v>
      </c>
    </row>
    <row r="52" spans="1:8" ht="31.5" x14ac:dyDescent="0.25">
      <c r="A52" s="55" t="s">
        <v>45</v>
      </c>
      <c r="B52" s="31" t="s">
        <v>191</v>
      </c>
      <c r="C52" s="30">
        <v>240</v>
      </c>
      <c r="D52" s="31"/>
      <c r="E52" s="31"/>
      <c r="F52" s="40">
        <f>F53</f>
        <v>50.25</v>
      </c>
      <c r="G52" s="40">
        <f t="shared" si="9"/>
        <v>37.5</v>
      </c>
      <c r="H52" s="40">
        <f t="shared" si="9"/>
        <v>129.30000000000001</v>
      </c>
    </row>
    <row r="53" spans="1:8" ht="47.25" x14ac:dyDescent="0.25">
      <c r="A53" s="8" t="s">
        <v>48</v>
      </c>
      <c r="B53" s="31" t="s">
        <v>191</v>
      </c>
      <c r="C53" s="30">
        <v>240</v>
      </c>
      <c r="D53" s="31" t="s">
        <v>17</v>
      </c>
      <c r="E53" s="31" t="s">
        <v>145</v>
      </c>
      <c r="F53" s="40">
        <f>100.25-50</f>
        <v>50.25</v>
      </c>
      <c r="G53" s="40">
        <v>37.5</v>
      </c>
      <c r="H53" s="40">
        <v>129.30000000000001</v>
      </c>
    </row>
    <row r="54" spans="1:8" ht="56.25" customHeight="1" x14ac:dyDescent="0.25">
      <c r="A54" s="7" t="s">
        <v>204</v>
      </c>
      <c r="B54" s="64" t="s">
        <v>65</v>
      </c>
      <c r="C54" s="30"/>
      <c r="D54" s="31"/>
      <c r="E54" s="31"/>
      <c r="F54" s="32">
        <f>F55</f>
        <v>3463.0567899999996</v>
      </c>
      <c r="G54" s="32">
        <f t="shared" ref="G54:H54" si="10">G55</f>
        <v>0</v>
      </c>
      <c r="H54" s="32">
        <f t="shared" si="10"/>
        <v>0</v>
      </c>
    </row>
    <row r="55" spans="1:8" ht="94.5" x14ac:dyDescent="0.25">
      <c r="A55" s="7" t="s">
        <v>61</v>
      </c>
      <c r="B55" s="64" t="s">
        <v>66</v>
      </c>
      <c r="C55" s="41"/>
      <c r="D55" s="64"/>
      <c r="E55" s="64"/>
      <c r="F55" s="32">
        <f>F56+F60+F68+F72+F76+F64</f>
        <v>3463.0567899999996</v>
      </c>
      <c r="G55" s="32">
        <f>G56+G60+G68+G72</f>
        <v>0</v>
      </c>
      <c r="H55" s="32">
        <f>H56+H60+H68+H72</f>
        <v>0</v>
      </c>
    </row>
    <row r="56" spans="1:8" ht="15.75" x14ac:dyDescent="0.25">
      <c r="A56" s="8" t="s">
        <v>62</v>
      </c>
      <c r="B56" s="31" t="s">
        <v>159</v>
      </c>
      <c r="C56" s="30"/>
      <c r="D56" s="31"/>
      <c r="E56" s="31"/>
      <c r="F56" s="40">
        <f>F57</f>
        <v>800</v>
      </c>
      <c r="G56" s="40">
        <f t="shared" ref="G56:H58" si="11">G57</f>
        <v>0</v>
      </c>
      <c r="H56" s="40">
        <f t="shared" si="11"/>
        <v>0</v>
      </c>
    </row>
    <row r="57" spans="1:8" ht="31.5" x14ac:dyDescent="0.25">
      <c r="A57" s="8" t="s">
        <v>44</v>
      </c>
      <c r="B57" s="31" t="s">
        <v>159</v>
      </c>
      <c r="C57" s="30">
        <v>200</v>
      </c>
      <c r="D57" s="31"/>
      <c r="E57" s="31"/>
      <c r="F57" s="40">
        <f>F58</f>
        <v>800</v>
      </c>
      <c r="G57" s="40">
        <f t="shared" si="11"/>
        <v>0</v>
      </c>
      <c r="H57" s="40">
        <f t="shared" si="11"/>
        <v>0</v>
      </c>
    </row>
    <row r="58" spans="1:8" ht="31.5" x14ac:dyDescent="0.25">
      <c r="A58" s="3" t="s">
        <v>45</v>
      </c>
      <c r="B58" s="31" t="s">
        <v>159</v>
      </c>
      <c r="C58" s="30">
        <v>240</v>
      </c>
      <c r="D58" s="31"/>
      <c r="E58" s="31"/>
      <c r="F58" s="40">
        <f>F59</f>
        <v>800</v>
      </c>
      <c r="G58" s="40">
        <f t="shared" si="11"/>
        <v>0</v>
      </c>
      <c r="H58" s="40">
        <f t="shared" si="11"/>
        <v>0</v>
      </c>
    </row>
    <row r="59" spans="1:8" ht="27" customHeight="1" x14ac:dyDescent="0.25">
      <c r="A59" s="71" t="s">
        <v>31</v>
      </c>
      <c r="B59" s="31" t="s">
        <v>159</v>
      </c>
      <c r="C59" s="30">
        <v>240</v>
      </c>
      <c r="D59" s="31" t="s">
        <v>11</v>
      </c>
      <c r="E59" s="31" t="s">
        <v>20</v>
      </c>
      <c r="F59" s="40">
        <f>806.337-6.337</f>
        <v>800</v>
      </c>
      <c r="G59" s="40">
        <v>0</v>
      </c>
      <c r="H59" s="40">
        <v>0</v>
      </c>
    </row>
    <row r="60" spans="1:8" ht="47.25" hidden="1" x14ac:dyDescent="0.25">
      <c r="A60" s="8" t="s">
        <v>63</v>
      </c>
      <c r="B60" s="9" t="s">
        <v>160</v>
      </c>
      <c r="C60" s="30"/>
      <c r="D60" s="31"/>
      <c r="E60" s="31"/>
      <c r="F60" s="40">
        <f>F61</f>
        <v>0</v>
      </c>
      <c r="G60" s="40">
        <f t="shared" ref="G60:H62" si="12">G61</f>
        <v>0</v>
      </c>
      <c r="H60" s="40">
        <f t="shared" si="12"/>
        <v>0</v>
      </c>
    </row>
    <row r="61" spans="1:8" ht="31.5" hidden="1" x14ac:dyDescent="0.25">
      <c r="A61" s="8" t="s">
        <v>44</v>
      </c>
      <c r="B61" s="9" t="s">
        <v>160</v>
      </c>
      <c r="C61" s="30">
        <v>200</v>
      </c>
      <c r="D61" s="31"/>
      <c r="E61" s="31"/>
      <c r="F61" s="40">
        <f>F62</f>
        <v>0</v>
      </c>
      <c r="G61" s="40">
        <f t="shared" si="12"/>
        <v>0</v>
      </c>
      <c r="H61" s="40">
        <f t="shared" si="12"/>
        <v>0</v>
      </c>
    </row>
    <row r="62" spans="1:8" ht="31.5" hidden="1" x14ac:dyDescent="0.25">
      <c r="A62" s="3" t="s">
        <v>45</v>
      </c>
      <c r="B62" s="9" t="s">
        <v>160</v>
      </c>
      <c r="C62" s="30">
        <v>240</v>
      </c>
      <c r="D62" s="31"/>
      <c r="E62" s="31"/>
      <c r="F62" s="40">
        <f>F63</f>
        <v>0</v>
      </c>
      <c r="G62" s="40">
        <f t="shared" si="12"/>
        <v>0</v>
      </c>
      <c r="H62" s="40">
        <v>0</v>
      </c>
    </row>
    <row r="63" spans="1:8" ht="15.75" hidden="1" x14ac:dyDescent="0.25">
      <c r="A63" s="71" t="s">
        <v>31</v>
      </c>
      <c r="B63" s="9" t="s">
        <v>160</v>
      </c>
      <c r="C63" s="30">
        <v>240</v>
      </c>
      <c r="D63" s="31" t="s">
        <v>11</v>
      </c>
      <c r="E63" s="31" t="s">
        <v>20</v>
      </c>
      <c r="F63" s="40">
        <v>0</v>
      </c>
      <c r="G63" s="40">
        <v>0</v>
      </c>
      <c r="H63" s="40">
        <v>0</v>
      </c>
    </row>
    <row r="64" spans="1:8" ht="47.25" x14ac:dyDescent="0.25">
      <c r="A64" s="70" t="s">
        <v>64</v>
      </c>
      <c r="B64" s="31" t="s">
        <v>160</v>
      </c>
      <c r="C64" s="30"/>
      <c r="D64" s="31"/>
      <c r="E64" s="31"/>
      <c r="F64" s="40">
        <f>F65</f>
        <v>657.57979</v>
      </c>
      <c r="G64" s="40">
        <f t="shared" ref="G64:H66" si="13">G65</f>
        <v>0</v>
      </c>
      <c r="H64" s="40">
        <f t="shared" si="13"/>
        <v>0</v>
      </c>
    </row>
    <row r="65" spans="1:8" ht="31.5" x14ac:dyDescent="0.25">
      <c r="A65" s="8" t="s">
        <v>44</v>
      </c>
      <c r="B65" s="31" t="s">
        <v>160</v>
      </c>
      <c r="C65" s="30">
        <v>200</v>
      </c>
      <c r="D65" s="31"/>
      <c r="E65" s="31"/>
      <c r="F65" s="40">
        <f>F66</f>
        <v>657.57979</v>
      </c>
      <c r="G65" s="40">
        <f t="shared" si="13"/>
        <v>0</v>
      </c>
      <c r="H65" s="40">
        <f t="shared" si="13"/>
        <v>0</v>
      </c>
    </row>
    <row r="66" spans="1:8" ht="31.5" x14ac:dyDescent="0.25">
      <c r="A66" s="3" t="s">
        <v>45</v>
      </c>
      <c r="B66" s="31" t="s">
        <v>160</v>
      </c>
      <c r="C66" s="30">
        <v>240</v>
      </c>
      <c r="D66" s="31"/>
      <c r="E66" s="31"/>
      <c r="F66" s="40">
        <f>F67</f>
        <v>657.57979</v>
      </c>
      <c r="G66" s="40">
        <f t="shared" si="13"/>
        <v>0</v>
      </c>
      <c r="H66" s="40">
        <f t="shared" si="13"/>
        <v>0</v>
      </c>
    </row>
    <row r="67" spans="1:8" ht="15.75" x14ac:dyDescent="0.25">
      <c r="A67" s="71" t="s">
        <v>31</v>
      </c>
      <c r="B67" s="31" t="s">
        <v>160</v>
      </c>
      <c r="C67" s="30">
        <v>240</v>
      </c>
      <c r="D67" s="31" t="s">
        <v>11</v>
      </c>
      <c r="E67" s="31" t="s">
        <v>20</v>
      </c>
      <c r="F67" s="40">
        <f>159.407+498.17279</f>
        <v>657.57979</v>
      </c>
      <c r="G67" s="40">
        <v>0</v>
      </c>
      <c r="H67" s="40">
        <v>0</v>
      </c>
    </row>
    <row r="68" spans="1:8" ht="47.25" x14ac:dyDescent="0.25">
      <c r="A68" s="70" t="s">
        <v>64</v>
      </c>
      <c r="B68" s="31" t="s">
        <v>161</v>
      </c>
      <c r="C68" s="30"/>
      <c r="D68" s="31"/>
      <c r="E68" s="31"/>
      <c r="F68" s="40">
        <f>F69</f>
        <v>1640.5929999999998</v>
      </c>
      <c r="G68" s="40">
        <f t="shared" ref="G68:H70" si="14">G69</f>
        <v>0</v>
      </c>
      <c r="H68" s="40">
        <f t="shared" si="14"/>
        <v>0</v>
      </c>
    </row>
    <row r="69" spans="1:8" ht="31.5" x14ac:dyDescent="0.25">
      <c r="A69" s="8" t="s">
        <v>44</v>
      </c>
      <c r="B69" s="31" t="s">
        <v>161</v>
      </c>
      <c r="C69" s="30">
        <v>200</v>
      </c>
      <c r="D69" s="31"/>
      <c r="E69" s="31"/>
      <c r="F69" s="40">
        <f>F70</f>
        <v>1640.5929999999998</v>
      </c>
      <c r="G69" s="40">
        <f t="shared" si="14"/>
        <v>0</v>
      </c>
      <c r="H69" s="40">
        <f t="shared" si="14"/>
        <v>0</v>
      </c>
    </row>
    <row r="70" spans="1:8" ht="31.5" x14ac:dyDescent="0.25">
      <c r="A70" s="3" t="s">
        <v>45</v>
      </c>
      <c r="B70" s="31" t="s">
        <v>161</v>
      </c>
      <c r="C70" s="30">
        <v>240</v>
      </c>
      <c r="D70" s="31"/>
      <c r="E70" s="31"/>
      <c r="F70" s="40">
        <f>F71</f>
        <v>1640.5929999999998</v>
      </c>
      <c r="G70" s="40">
        <f t="shared" si="14"/>
        <v>0</v>
      </c>
      <c r="H70" s="40">
        <f t="shared" si="14"/>
        <v>0</v>
      </c>
    </row>
    <row r="71" spans="1:8" ht="31.5" customHeight="1" x14ac:dyDescent="0.25">
      <c r="A71" s="71" t="s">
        <v>31</v>
      </c>
      <c r="B71" s="31" t="s">
        <v>161</v>
      </c>
      <c r="C71" s="30">
        <v>240</v>
      </c>
      <c r="D71" s="31" t="s">
        <v>11</v>
      </c>
      <c r="E71" s="31" t="s">
        <v>20</v>
      </c>
      <c r="F71" s="40">
        <f>1640.263+0.33</f>
        <v>1640.5929999999998</v>
      </c>
      <c r="G71" s="40">
        <v>0</v>
      </c>
      <c r="H71" s="40">
        <v>0</v>
      </c>
    </row>
    <row r="72" spans="1:8" ht="47.25" x14ac:dyDescent="0.25">
      <c r="A72" s="8" t="s">
        <v>157</v>
      </c>
      <c r="B72" s="9" t="s">
        <v>162</v>
      </c>
      <c r="C72" s="30"/>
      <c r="D72" s="31"/>
      <c r="E72" s="31"/>
      <c r="F72" s="40">
        <f>F73</f>
        <v>338.56099999999998</v>
      </c>
      <c r="G72" s="40">
        <f t="shared" ref="G72:H74" si="15">G73</f>
        <v>0</v>
      </c>
      <c r="H72" s="40">
        <f t="shared" si="15"/>
        <v>0</v>
      </c>
    </row>
    <row r="73" spans="1:8" ht="31.5" x14ac:dyDescent="0.25">
      <c r="A73" s="8" t="s">
        <v>44</v>
      </c>
      <c r="B73" s="9" t="s">
        <v>162</v>
      </c>
      <c r="C73" s="30">
        <v>200</v>
      </c>
      <c r="D73" s="31"/>
      <c r="E73" s="31"/>
      <c r="F73" s="40">
        <f>F74</f>
        <v>338.56099999999998</v>
      </c>
      <c r="G73" s="40">
        <f t="shared" si="15"/>
        <v>0</v>
      </c>
      <c r="H73" s="40">
        <f t="shared" si="15"/>
        <v>0</v>
      </c>
    </row>
    <row r="74" spans="1:8" ht="31.5" x14ac:dyDescent="0.25">
      <c r="A74" s="3" t="s">
        <v>45</v>
      </c>
      <c r="B74" s="9" t="s">
        <v>162</v>
      </c>
      <c r="C74" s="30">
        <v>240</v>
      </c>
      <c r="D74" s="31"/>
      <c r="E74" s="31"/>
      <c r="F74" s="40">
        <f>F75</f>
        <v>338.56099999999998</v>
      </c>
      <c r="G74" s="40">
        <f t="shared" si="15"/>
        <v>0</v>
      </c>
      <c r="H74" s="40">
        <f t="shared" si="15"/>
        <v>0</v>
      </c>
    </row>
    <row r="75" spans="1:8" ht="15.75" x14ac:dyDescent="0.25">
      <c r="A75" s="71" t="s">
        <v>31</v>
      </c>
      <c r="B75" s="9" t="s">
        <v>162</v>
      </c>
      <c r="C75" s="30">
        <v>240</v>
      </c>
      <c r="D75" s="31" t="s">
        <v>11</v>
      </c>
      <c r="E75" s="31" t="s">
        <v>20</v>
      </c>
      <c r="F75" s="40">
        <f>352-13.439</f>
        <v>338.56099999999998</v>
      </c>
      <c r="G75" s="40">
        <v>0</v>
      </c>
      <c r="H75" s="40">
        <v>0</v>
      </c>
    </row>
    <row r="76" spans="1:8" ht="36" customHeight="1" x14ac:dyDescent="0.25">
      <c r="A76" s="8" t="s">
        <v>192</v>
      </c>
      <c r="B76" s="9" t="s">
        <v>193</v>
      </c>
      <c r="C76" s="30"/>
      <c r="D76" s="31"/>
      <c r="E76" s="31"/>
      <c r="F76" s="40">
        <f>F77</f>
        <v>26.322999999999979</v>
      </c>
      <c r="G76" s="40">
        <f t="shared" ref="G76:H76" si="16">G77</f>
        <v>0</v>
      </c>
      <c r="H76" s="40">
        <f t="shared" si="16"/>
        <v>0</v>
      </c>
    </row>
    <row r="77" spans="1:8" ht="31.5" x14ac:dyDescent="0.25">
      <c r="A77" s="8" t="s">
        <v>171</v>
      </c>
      <c r="B77" s="9" t="s">
        <v>193</v>
      </c>
      <c r="C77" s="30">
        <v>400</v>
      </c>
      <c r="D77" s="31"/>
      <c r="E77" s="31"/>
      <c r="F77" s="40">
        <f>F78</f>
        <v>26.322999999999979</v>
      </c>
      <c r="G77" s="40">
        <f>G78</f>
        <v>0</v>
      </c>
      <c r="H77" s="40">
        <v>0</v>
      </c>
    </row>
    <row r="78" spans="1:8" ht="15.75" x14ac:dyDescent="0.25">
      <c r="A78" s="3" t="s">
        <v>172</v>
      </c>
      <c r="B78" s="9" t="s">
        <v>193</v>
      </c>
      <c r="C78" s="30">
        <v>410</v>
      </c>
      <c r="D78" s="31"/>
      <c r="E78" s="31"/>
      <c r="F78" s="40">
        <f>F79</f>
        <v>26.322999999999979</v>
      </c>
      <c r="G78" s="40">
        <f>G79</f>
        <v>0</v>
      </c>
      <c r="H78" s="40">
        <v>0</v>
      </c>
    </row>
    <row r="79" spans="1:8" ht="15.75" x14ac:dyDescent="0.25">
      <c r="A79" s="71" t="s">
        <v>31</v>
      </c>
      <c r="B79" s="9" t="s">
        <v>193</v>
      </c>
      <c r="C79" s="30">
        <v>410</v>
      </c>
      <c r="D79" s="31" t="s">
        <v>11</v>
      </c>
      <c r="E79" s="31" t="s">
        <v>20</v>
      </c>
      <c r="F79" s="40">
        <f>166.284-139.961</f>
        <v>26.322999999999979</v>
      </c>
      <c r="G79" s="40">
        <v>0</v>
      </c>
      <c r="H79" s="40">
        <v>0</v>
      </c>
    </row>
    <row r="80" spans="1:8" ht="47.25" x14ac:dyDescent="0.25">
      <c r="A80" s="28" t="s">
        <v>58</v>
      </c>
      <c r="B80" s="29" t="s">
        <v>59</v>
      </c>
      <c r="C80" s="30"/>
      <c r="D80" s="31"/>
      <c r="E80" s="31"/>
      <c r="F80" s="32">
        <f>F81</f>
        <v>34071.469639999996</v>
      </c>
      <c r="G80" s="32">
        <f t="shared" ref="G80:H80" si="17">G81</f>
        <v>38587.21</v>
      </c>
      <c r="H80" s="32">
        <f t="shared" si="17"/>
        <v>807.19100000000003</v>
      </c>
    </row>
    <row r="81" spans="1:8" ht="31.5" x14ac:dyDescent="0.25">
      <c r="A81" s="33" t="s">
        <v>123</v>
      </c>
      <c r="B81" s="34" t="s">
        <v>60</v>
      </c>
      <c r="C81" s="35"/>
      <c r="D81" s="36"/>
      <c r="E81" s="36"/>
      <c r="F81" s="80">
        <f>F82+F89</f>
        <v>34071.469639999996</v>
      </c>
      <c r="G81" s="80">
        <f>G82</f>
        <v>38587.21</v>
      </c>
      <c r="H81" s="80">
        <f>H82</f>
        <v>807.19100000000003</v>
      </c>
    </row>
    <row r="82" spans="1:8" ht="63" x14ac:dyDescent="0.25">
      <c r="A82" s="8" t="s">
        <v>227</v>
      </c>
      <c r="B82" s="34" t="s">
        <v>167</v>
      </c>
      <c r="C82" s="21"/>
      <c r="D82" s="19"/>
      <c r="E82" s="19"/>
      <c r="F82" s="37">
        <f>F83</f>
        <v>32941.17</v>
      </c>
      <c r="G82" s="37">
        <f t="shared" ref="G82:H82" si="18">G83</f>
        <v>38587.21</v>
      </c>
      <c r="H82" s="37">
        <f t="shared" si="18"/>
        <v>807.19100000000003</v>
      </c>
    </row>
    <row r="83" spans="1:8" ht="37.5" customHeight="1" x14ac:dyDescent="0.25">
      <c r="A83" s="8" t="s">
        <v>171</v>
      </c>
      <c r="B83" s="34" t="s">
        <v>167</v>
      </c>
      <c r="C83" s="30">
        <v>400</v>
      </c>
      <c r="D83" s="19"/>
      <c r="E83" s="19"/>
      <c r="F83" s="37">
        <f>F84</f>
        <v>32941.17</v>
      </c>
      <c r="G83" s="37">
        <f t="shared" ref="G83:H84" si="19">G84</f>
        <v>38587.21</v>
      </c>
      <c r="H83" s="37">
        <f t="shared" si="19"/>
        <v>807.19100000000003</v>
      </c>
    </row>
    <row r="84" spans="1:8" ht="22.5" customHeight="1" x14ac:dyDescent="0.25">
      <c r="A84" s="3" t="s">
        <v>172</v>
      </c>
      <c r="B84" s="34" t="s">
        <v>167</v>
      </c>
      <c r="C84" s="21">
        <v>410</v>
      </c>
      <c r="D84" s="19"/>
      <c r="E84" s="19"/>
      <c r="F84" s="37">
        <f>F85</f>
        <v>32941.17</v>
      </c>
      <c r="G84" s="37">
        <f t="shared" si="19"/>
        <v>38587.21</v>
      </c>
      <c r="H84" s="37">
        <f t="shared" si="19"/>
        <v>807.19100000000003</v>
      </c>
    </row>
    <row r="85" spans="1:8" ht="15" customHeight="1" x14ac:dyDescent="0.25">
      <c r="A85" s="3" t="s">
        <v>163</v>
      </c>
      <c r="B85" s="34" t="s">
        <v>167</v>
      </c>
      <c r="C85" s="21">
        <v>410</v>
      </c>
      <c r="D85" s="19" t="s">
        <v>22</v>
      </c>
      <c r="E85" s="19" t="s">
        <v>21</v>
      </c>
      <c r="F85" s="37">
        <f>518.26-100+692.03+34377.97-2547.09</f>
        <v>32941.17</v>
      </c>
      <c r="G85" s="37">
        <f>2058.81+38921.91-2393.51</f>
        <v>38587.21</v>
      </c>
      <c r="H85" s="37">
        <v>807.19100000000003</v>
      </c>
    </row>
    <row r="86" spans="1:8" ht="75.75" customHeight="1" x14ac:dyDescent="0.25">
      <c r="A86" s="8" t="s">
        <v>229</v>
      </c>
      <c r="B86" s="34" t="s">
        <v>219</v>
      </c>
      <c r="C86" s="21"/>
      <c r="D86" s="19"/>
      <c r="E86" s="19"/>
      <c r="F86" s="37">
        <f>F87</f>
        <v>1130.29964</v>
      </c>
      <c r="G86" s="37">
        <f t="shared" ref="G86:H88" si="20">G87</f>
        <v>0</v>
      </c>
      <c r="H86" s="37">
        <f t="shared" si="20"/>
        <v>0</v>
      </c>
    </row>
    <row r="87" spans="1:8" ht="40.5" customHeight="1" x14ac:dyDescent="0.25">
      <c r="A87" s="8" t="s">
        <v>171</v>
      </c>
      <c r="B87" s="34" t="s">
        <v>219</v>
      </c>
      <c r="C87" s="30">
        <v>400</v>
      </c>
      <c r="D87" s="19"/>
      <c r="E87" s="19"/>
      <c r="F87" s="37">
        <f>F88</f>
        <v>1130.29964</v>
      </c>
      <c r="G87" s="37">
        <f t="shared" si="20"/>
        <v>0</v>
      </c>
      <c r="H87" s="37">
        <f t="shared" si="20"/>
        <v>0</v>
      </c>
    </row>
    <row r="88" spans="1:8" ht="20.25" customHeight="1" x14ac:dyDescent="0.25">
      <c r="A88" s="3" t="s">
        <v>172</v>
      </c>
      <c r="B88" s="34" t="s">
        <v>219</v>
      </c>
      <c r="C88" s="21">
        <v>410</v>
      </c>
      <c r="D88" s="19"/>
      <c r="E88" s="19"/>
      <c r="F88" s="37">
        <f>F89</f>
        <v>1130.29964</v>
      </c>
      <c r="G88" s="37">
        <f t="shared" si="20"/>
        <v>0</v>
      </c>
      <c r="H88" s="37">
        <f t="shared" si="20"/>
        <v>0</v>
      </c>
    </row>
    <row r="89" spans="1:8" ht="25.5" customHeight="1" x14ac:dyDescent="0.25">
      <c r="A89" s="3" t="s">
        <v>163</v>
      </c>
      <c r="B89" s="34" t="s">
        <v>219</v>
      </c>
      <c r="C89" s="21">
        <v>410</v>
      </c>
      <c r="D89" s="19" t="s">
        <v>22</v>
      </c>
      <c r="E89" s="19" t="s">
        <v>21</v>
      </c>
      <c r="F89" s="37">
        <f>100+919.51079+22.81685+87.972</f>
        <v>1130.29964</v>
      </c>
      <c r="G89" s="37">
        <v>0</v>
      </c>
      <c r="H89" s="37">
        <v>0</v>
      </c>
    </row>
    <row r="90" spans="1:8" ht="68.25" customHeight="1" x14ac:dyDescent="0.25">
      <c r="A90" s="7" t="s">
        <v>215</v>
      </c>
      <c r="B90" s="38" t="s">
        <v>69</v>
      </c>
      <c r="C90" s="21"/>
      <c r="D90" s="19"/>
      <c r="E90" s="19"/>
      <c r="F90" s="32">
        <f>F91</f>
        <v>2171.2148400000001</v>
      </c>
      <c r="G90" s="32">
        <f t="shared" ref="G90:H90" si="21">G91</f>
        <v>1772.6</v>
      </c>
      <c r="H90" s="32">
        <f t="shared" si="21"/>
        <v>2034.98</v>
      </c>
    </row>
    <row r="91" spans="1:8" ht="47.25" x14ac:dyDescent="0.25">
      <c r="A91" s="3" t="s">
        <v>216</v>
      </c>
      <c r="B91" s="39" t="s">
        <v>67</v>
      </c>
      <c r="C91" s="21"/>
      <c r="D91" s="19"/>
      <c r="E91" s="19"/>
      <c r="F91" s="37">
        <f>F92+F96</f>
        <v>2171.2148400000001</v>
      </c>
      <c r="G91" s="37">
        <f t="shared" ref="G91:H94" si="22">G92</f>
        <v>1772.6</v>
      </c>
      <c r="H91" s="37">
        <f t="shared" si="22"/>
        <v>2034.98</v>
      </c>
    </row>
    <row r="92" spans="1:8" ht="15.75" x14ac:dyDescent="0.25">
      <c r="A92" s="8" t="s">
        <v>217</v>
      </c>
      <c r="B92" s="39" t="s">
        <v>68</v>
      </c>
      <c r="C92" s="21"/>
      <c r="D92" s="19"/>
      <c r="E92" s="19"/>
      <c r="F92" s="37">
        <f>F93</f>
        <v>1623.81484</v>
      </c>
      <c r="G92" s="37">
        <f t="shared" si="22"/>
        <v>1772.6</v>
      </c>
      <c r="H92" s="37">
        <f t="shared" si="22"/>
        <v>2034.98</v>
      </c>
    </row>
    <row r="93" spans="1:8" ht="31.5" x14ac:dyDescent="0.25">
      <c r="A93" s="8" t="s">
        <v>44</v>
      </c>
      <c r="B93" s="39" t="s">
        <v>68</v>
      </c>
      <c r="C93" s="21">
        <v>200</v>
      </c>
      <c r="D93" s="19"/>
      <c r="E93" s="19"/>
      <c r="F93" s="37">
        <f>F94</f>
        <v>1623.81484</v>
      </c>
      <c r="G93" s="37">
        <f t="shared" si="22"/>
        <v>1772.6</v>
      </c>
      <c r="H93" s="37">
        <f t="shared" si="22"/>
        <v>2034.98</v>
      </c>
    </row>
    <row r="94" spans="1:8" ht="31.5" x14ac:dyDescent="0.25">
      <c r="A94" s="3" t="s">
        <v>45</v>
      </c>
      <c r="B94" s="39" t="s">
        <v>68</v>
      </c>
      <c r="C94" s="21">
        <v>240</v>
      </c>
      <c r="D94" s="19"/>
      <c r="E94" s="19"/>
      <c r="F94" s="37">
        <f>F95</f>
        <v>1623.81484</v>
      </c>
      <c r="G94" s="37">
        <f t="shared" si="22"/>
        <v>1772.6</v>
      </c>
      <c r="H94" s="37">
        <f t="shared" si="22"/>
        <v>2034.98</v>
      </c>
    </row>
    <row r="95" spans="1:8" ht="15.75" x14ac:dyDescent="0.25">
      <c r="A95" s="3" t="s">
        <v>29</v>
      </c>
      <c r="B95" s="39" t="s">
        <v>68</v>
      </c>
      <c r="C95" s="21">
        <v>240</v>
      </c>
      <c r="D95" s="19" t="s">
        <v>22</v>
      </c>
      <c r="E95" s="19" t="s">
        <v>17</v>
      </c>
      <c r="F95" s="49">
        <f>1748.8-189.09+26.13932+37.96552</f>
        <v>1623.81484</v>
      </c>
      <c r="G95" s="49">
        <v>1772.6</v>
      </c>
      <c r="H95" s="49">
        <v>2034.98</v>
      </c>
    </row>
    <row r="96" spans="1:8" ht="31.5" x14ac:dyDescent="0.25">
      <c r="A96" s="3" t="s">
        <v>199</v>
      </c>
      <c r="B96" s="48" t="s">
        <v>200</v>
      </c>
      <c r="C96" s="21"/>
      <c r="D96" s="19"/>
      <c r="E96" s="19"/>
      <c r="F96" s="49">
        <f>F97</f>
        <v>547.4</v>
      </c>
      <c r="G96" s="49">
        <f t="shared" ref="G96:H98" si="23">G97</f>
        <v>0</v>
      </c>
      <c r="H96" s="49">
        <f t="shared" si="23"/>
        <v>0</v>
      </c>
    </row>
    <row r="97" spans="1:8" ht="31.5" x14ac:dyDescent="0.25">
      <c r="A97" s="8" t="s">
        <v>44</v>
      </c>
      <c r="B97" s="48" t="s">
        <v>200</v>
      </c>
      <c r="C97" s="21">
        <v>200</v>
      </c>
      <c r="D97" s="19"/>
      <c r="E97" s="19"/>
      <c r="F97" s="49">
        <f>F98</f>
        <v>547.4</v>
      </c>
      <c r="G97" s="49">
        <f t="shared" si="23"/>
        <v>0</v>
      </c>
      <c r="H97" s="49">
        <f t="shared" si="23"/>
        <v>0</v>
      </c>
    </row>
    <row r="98" spans="1:8" ht="31.5" x14ac:dyDescent="0.25">
      <c r="A98" s="3" t="s">
        <v>45</v>
      </c>
      <c r="B98" s="48" t="s">
        <v>200</v>
      </c>
      <c r="C98" s="21">
        <v>240</v>
      </c>
      <c r="D98" s="19"/>
      <c r="E98" s="19"/>
      <c r="F98" s="49">
        <f>F99</f>
        <v>547.4</v>
      </c>
      <c r="G98" s="49">
        <f t="shared" si="23"/>
        <v>0</v>
      </c>
      <c r="H98" s="49">
        <f t="shared" si="23"/>
        <v>0</v>
      </c>
    </row>
    <row r="99" spans="1:8" ht="15.75" x14ac:dyDescent="0.25">
      <c r="A99" s="3" t="s">
        <v>29</v>
      </c>
      <c r="B99" s="48" t="s">
        <v>200</v>
      </c>
      <c r="C99" s="21">
        <v>240</v>
      </c>
      <c r="D99" s="19" t="s">
        <v>22</v>
      </c>
      <c r="E99" s="19" t="s">
        <v>17</v>
      </c>
      <c r="F99" s="49">
        <v>547.4</v>
      </c>
      <c r="G99" s="49">
        <v>0</v>
      </c>
      <c r="H99" s="49">
        <v>0</v>
      </c>
    </row>
    <row r="100" spans="1:8" ht="63" x14ac:dyDescent="0.25">
      <c r="A100" s="7" t="s">
        <v>126</v>
      </c>
      <c r="B100" s="38" t="s">
        <v>228</v>
      </c>
      <c r="C100" s="21"/>
      <c r="D100" s="19"/>
      <c r="E100" s="19"/>
      <c r="F100" s="32">
        <f>F101</f>
        <v>50</v>
      </c>
      <c r="G100" s="32">
        <f t="shared" ref="G100:H104" si="24">G101</f>
        <v>70</v>
      </c>
      <c r="H100" s="32">
        <f t="shared" si="24"/>
        <v>0</v>
      </c>
    </row>
    <row r="101" spans="1:8" ht="41.25" customHeight="1" x14ac:dyDescent="0.25">
      <c r="A101" s="7" t="s">
        <v>70</v>
      </c>
      <c r="B101" s="38" t="s">
        <v>72</v>
      </c>
      <c r="C101" s="35"/>
      <c r="D101" s="36"/>
      <c r="E101" s="36"/>
      <c r="F101" s="32">
        <f>F102</f>
        <v>50</v>
      </c>
      <c r="G101" s="32">
        <f t="shared" si="24"/>
        <v>70</v>
      </c>
      <c r="H101" s="32">
        <f t="shared" si="24"/>
        <v>0</v>
      </c>
    </row>
    <row r="102" spans="1:8" ht="31.5" x14ac:dyDescent="0.25">
      <c r="A102" s="8" t="s">
        <v>71</v>
      </c>
      <c r="B102" s="39" t="s">
        <v>129</v>
      </c>
      <c r="C102" s="21"/>
      <c r="D102" s="19"/>
      <c r="E102" s="19"/>
      <c r="F102" s="40">
        <f>F103</f>
        <v>50</v>
      </c>
      <c r="G102" s="40">
        <f t="shared" si="24"/>
        <v>70</v>
      </c>
      <c r="H102" s="40">
        <f t="shared" si="24"/>
        <v>0</v>
      </c>
    </row>
    <row r="103" spans="1:8" ht="31.5" x14ac:dyDescent="0.25">
      <c r="A103" s="8" t="s">
        <v>44</v>
      </c>
      <c r="B103" s="39" t="s">
        <v>129</v>
      </c>
      <c r="C103" s="21">
        <v>200</v>
      </c>
      <c r="D103" s="19"/>
      <c r="E103" s="19"/>
      <c r="F103" s="40">
        <f>F104</f>
        <v>50</v>
      </c>
      <c r="G103" s="40">
        <f t="shared" si="24"/>
        <v>70</v>
      </c>
      <c r="H103" s="40">
        <f t="shared" si="24"/>
        <v>0</v>
      </c>
    </row>
    <row r="104" spans="1:8" ht="31.5" x14ac:dyDescent="0.25">
      <c r="A104" s="3" t="s">
        <v>45</v>
      </c>
      <c r="B104" s="39" t="s">
        <v>129</v>
      </c>
      <c r="C104" s="21">
        <v>240</v>
      </c>
      <c r="D104" s="19"/>
      <c r="E104" s="19"/>
      <c r="F104" s="40">
        <f>F105</f>
        <v>50</v>
      </c>
      <c r="G104" s="40">
        <f t="shared" si="24"/>
        <v>70</v>
      </c>
      <c r="H104" s="40">
        <f t="shared" si="24"/>
        <v>0</v>
      </c>
    </row>
    <row r="105" spans="1:8" ht="15.75" x14ac:dyDescent="0.25">
      <c r="A105" s="3" t="s">
        <v>29</v>
      </c>
      <c r="B105" s="39" t="s">
        <v>129</v>
      </c>
      <c r="C105" s="21">
        <v>240</v>
      </c>
      <c r="D105" s="19" t="s">
        <v>22</v>
      </c>
      <c r="E105" s="19" t="s">
        <v>17</v>
      </c>
      <c r="F105" s="40">
        <v>50</v>
      </c>
      <c r="G105" s="40">
        <v>70</v>
      </c>
      <c r="H105" s="40">
        <v>0</v>
      </c>
    </row>
    <row r="106" spans="1:8" ht="31.5" hidden="1" x14ac:dyDescent="0.25">
      <c r="A106" s="3" t="s">
        <v>73</v>
      </c>
      <c r="B106" s="44" t="s">
        <v>74</v>
      </c>
      <c r="C106" s="21"/>
      <c r="D106" s="19"/>
      <c r="E106" s="19"/>
      <c r="F106" s="40">
        <f>F107</f>
        <v>0</v>
      </c>
      <c r="G106" s="40">
        <f t="shared" ref="G106:H108" si="25">G107</f>
        <v>0</v>
      </c>
      <c r="H106" s="40">
        <f t="shared" si="25"/>
        <v>0</v>
      </c>
    </row>
    <row r="107" spans="1:8" ht="31.5" hidden="1" x14ac:dyDescent="0.25">
      <c r="A107" s="8" t="s">
        <v>44</v>
      </c>
      <c r="B107" s="44" t="s">
        <v>74</v>
      </c>
      <c r="C107" s="21">
        <v>200</v>
      </c>
      <c r="D107" s="19"/>
      <c r="E107" s="19"/>
      <c r="F107" s="40">
        <f>F108</f>
        <v>0</v>
      </c>
      <c r="G107" s="40">
        <f t="shared" si="25"/>
        <v>0</v>
      </c>
      <c r="H107" s="40">
        <f t="shared" si="25"/>
        <v>0</v>
      </c>
    </row>
    <row r="108" spans="1:8" ht="31.5" hidden="1" x14ac:dyDescent="0.25">
      <c r="A108" s="3" t="s">
        <v>45</v>
      </c>
      <c r="B108" s="44" t="s">
        <v>74</v>
      </c>
      <c r="C108" s="21">
        <v>240</v>
      </c>
      <c r="D108" s="19"/>
      <c r="E108" s="19"/>
      <c r="F108" s="40">
        <f>F109</f>
        <v>0</v>
      </c>
      <c r="G108" s="40">
        <f t="shared" si="25"/>
        <v>0</v>
      </c>
      <c r="H108" s="40">
        <f t="shared" si="25"/>
        <v>0</v>
      </c>
    </row>
    <row r="109" spans="1:8" ht="15.75" hidden="1" x14ac:dyDescent="0.25">
      <c r="A109" s="3" t="s">
        <v>29</v>
      </c>
      <c r="B109" s="44" t="s">
        <v>74</v>
      </c>
      <c r="C109" s="21">
        <v>240</v>
      </c>
      <c r="D109" s="19" t="s">
        <v>22</v>
      </c>
      <c r="E109" s="19" t="s">
        <v>17</v>
      </c>
      <c r="F109" s="40">
        <v>0</v>
      </c>
      <c r="G109" s="40">
        <v>0</v>
      </c>
      <c r="H109" s="40">
        <v>0</v>
      </c>
    </row>
    <row r="110" spans="1:8" ht="47.25" x14ac:dyDescent="0.25">
      <c r="A110" s="68" t="s">
        <v>131</v>
      </c>
      <c r="B110" s="72" t="s">
        <v>133</v>
      </c>
      <c r="C110" s="21"/>
      <c r="D110" s="19"/>
      <c r="E110" s="19"/>
      <c r="F110" s="32">
        <f>F111</f>
        <v>0</v>
      </c>
      <c r="G110" s="32">
        <f t="shared" ref="G110:H114" si="26">G111</f>
        <v>27.4</v>
      </c>
      <c r="H110" s="32">
        <f t="shared" si="26"/>
        <v>22.1</v>
      </c>
    </row>
    <row r="111" spans="1:8" ht="47.25" x14ac:dyDescent="0.25">
      <c r="A111" s="52" t="s">
        <v>205</v>
      </c>
      <c r="B111" s="44" t="s">
        <v>134</v>
      </c>
      <c r="C111" s="21"/>
      <c r="D111" s="19"/>
      <c r="E111" s="19"/>
      <c r="F111" s="40">
        <f>F112</f>
        <v>0</v>
      </c>
      <c r="G111" s="40">
        <f t="shared" si="26"/>
        <v>27.4</v>
      </c>
      <c r="H111" s="40">
        <f t="shared" si="26"/>
        <v>22.1</v>
      </c>
    </row>
    <row r="112" spans="1:8" ht="47.25" x14ac:dyDescent="0.25">
      <c r="A112" s="52" t="s">
        <v>132</v>
      </c>
      <c r="B112" s="44" t="s">
        <v>135</v>
      </c>
      <c r="C112" s="21"/>
      <c r="D112" s="19"/>
      <c r="E112" s="19"/>
      <c r="F112" s="40">
        <f>F113</f>
        <v>0</v>
      </c>
      <c r="G112" s="40">
        <f t="shared" si="26"/>
        <v>27.4</v>
      </c>
      <c r="H112" s="40">
        <f t="shared" si="26"/>
        <v>22.1</v>
      </c>
    </row>
    <row r="113" spans="1:8" ht="31.5" x14ac:dyDescent="0.25">
      <c r="A113" s="8" t="s">
        <v>44</v>
      </c>
      <c r="B113" s="44" t="s">
        <v>135</v>
      </c>
      <c r="C113" s="30">
        <v>200</v>
      </c>
      <c r="D113" s="19"/>
      <c r="E113" s="19"/>
      <c r="F113" s="40">
        <f>F114</f>
        <v>0</v>
      </c>
      <c r="G113" s="40">
        <f t="shared" si="26"/>
        <v>27.4</v>
      </c>
      <c r="H113" s="40">
        <f t="shared" si="26"/>
        <v>22.1</v>
      </c>
    </row>
    <row r="114" spans="1:8" ht="31.5" x14ac:dyDescent="0.25">
      <c r="A114" s="3" t="s">
        <v>45</v>
      </c>
      <c r="B114" s="44" t="s">
        <v>135</v>
      </c>
      <c r="C114" s="30">
        <v>240</v>
      </c>
      <c r="D114" s="19"/>
      <c r="E114" s="19"/>
      <c r="F114" s="40">
        <f>F115</f>
        <v>0</v>
      </c>
      <c r="G114" s="40">
        <f t="shared" si="26"/>
        <v>27.4</v>
      </c>
      <c r="H114" s="40">
        <f t="shared" si="26"/>
        <v>22.1</v>
      </c>
    </row>
    <row r="115" spans="1:8" ht="15.75" x14ac:dyDescent="0.25">
      <c r="A115" s="73" t="s">
        <v>29</v>
      </c>
      <c r="B115" s="74" t="s">
        <v>135</v>
      </c>
      <c r="C115" s="75">
        <v>240</v>
      </c>
      <c r="D115" s="76" t="s">
        <v>22</v>
      </c>
      <c r="E115" s="76" t="s">
        <v>17</v>
      </c>
      <c r="F115" s="77">
        <v>0</v>
      </c>
      <c r="G115" s="77">
        <v>27.4</v>
      </c>
      <c r="H115" s="77">
        <v>22.1</v>
      </c>
    </row>
    <row r="116" spans="1:8" ht="78.75" x14ac:dyDescent="0.25">
      <c r="A116" s="90" t="s">
        <v>178</v>
      </c>
      <c r="B116" s="10" t="s">
        <v>136</v>
      </c>
      <c r="C116" s="41"/>
      <c r="D116" s="36"/>
      <c r="E116" s="36"/>
      <c r="F116" s="42">
        <f>F117</f>
        <v>1393.816</v>
      </c>
      <c r="G116" s="42">
        <f t="shared" ref="G116:H117" si="27">G117</f>
        <v>0</v>
      </c>
      <c r="H116" s="42">
        <f t="shared" si="27"/>
        <v>0</v>
      </c>
    </row>
    <row r="117" spans="1:8" ht="63" x14ac:dyDescent="0.25">
      <c r="A117" s="43" t="s">
        <v>206</v>
      </c>
      <c r="B117" s="44" t="s">
        <v>137</v>
      </c>
      <c r="C117" s="45"/>
      <c r="D117" s="46"/>
      <c r="E117" s="46"/>
      <c r="F117" s="47">
        <f>F121+F124</f>
        <v>1393.816</v>
      </c>
      <c r="G117" s="47">
        <f t="shared" si="27"/>
        <v>0</v>
      </c>
      <c r="H117" s="47">
        <f t="shared" si="27"/>
        <v>0</v>
      </c>
    </row>
    <row r="118" spans="1:8" ht="31.5" x14ac:dyDescent="0.25">
      <c r="A118" s="3" t="s">
        <v>207</v>
      </c>
      <c r="B118" s="48" t="s">
        <v>138</v>
      </c>
      <c r="C118" s="30"/>
      <c r="D118" s="19"/>
      <c r="E118" s="19"/>
      <c r="F118" s="49">
        <f>F119</f>
        <v>800</v>
      </c>
      <c r="G118" s="49">
        <f t="shared" ref="G118:H120" si="28">G119</f>
        <v>0</v>
      </c>
      <c r="H118" s="49">
        <f t="shared" si="28"/>
        <v>0</v>
      </c>
    </row>
    <row r="119" spans="1:8" ht="31.5" x14ac:dyDescent="0.25">
      <c r="A119" s="8" t="s">
        <v>44</v>
      </c>
      <c r="B119" s="48" t="s">
        <v>138</v>
      </c>
      <c r="C119" s="30">
        <v>200</v>
      </c>
      <c r="D119" s="19"/>
      <c r="E119" s="19"/>
      <c r="F119" s="49">
        <f>F120</f>
        <v>800</v>
      </c>
      <c r="G119" s="49">
        <f>G120</f>
        <v>0</v>
      </c>
      <c r="H119" s="49">
        <f>H120</f>
        <v>0</v>
      </c>
    </row>
    <row r="120" spans="1:8" ht="31.5" x14ac:dyDescent="0.25">
      <c r="A120" s="50" t="s">
        <v>45</v>
      </c>
      <c r="B120" s="48" t="s">
        <v>138</v>
      </c>
      <c r="C120" s="30">
        <v>240</v>
      </c>
      <c r="D120" s="19"/>
      <c r="E120" s="19"/>
      <c r="F120" s="49">
        <f>F121</f>
        <v>800</v>
      </c>
      <c r="G120" s="49">
        <f t="shared" si="28"/>
        <v>0</v>
      </c>
      <c r="H120" s="49">
        <f t="shared" si="28"/>
        <v>0</v>
      </c>
    </row>
    <row r="121" spans="1:8" ht="47.25" x14ac:dyDescent="0.25">
      <c r="A121" s="8" t="s">
        <v>48</v>
      </c>
      <c r="B121" s="48" t="s">
        <v>138</v>
      </c>
      <c r="C121" s="30">
        <v>240</v>
      </c>
      <c r="D121" s="31" t="s">
        <v>17</v>
      </c>
      <c r="E121" s="31" t="s">
        <v>145</v>
      </c>
      <c r="F121" s="40">
        <f>192.00009+607.99991</f>
        <v>800</v>
      </c>
      <c r="G121" s="40">
        <v>0</v>
      </c>
      <c r="H121" s="40">
        <v>0</v>
      </c>
    </row>
    <row r="122" spans="1:8" ht="31.5" x14ac:dyDescent="0.25">
      <c r="A122" s="8" t="s">
        <v>44</v>
      </c>
      <c r="B122" s="48" t="s">
        <v>138</v>
      </c>
      <c r="C122" s="30">
        <v>200</v>
      </c>
      <c r="D122" s="19"/>
      <c r="E122" s="19"/>
      <c r="F122" s="49">
        <f>F123</f>
        <v>593.81600000000003</v>
      </c>
      <c r="G122" s="49">
        <f>G123</f>
        <v>0</v>
      </c>
      <c r="H122" s="49">
        <f>H123</f>
        <v>0</v>
      </c>
    </row>
    <row r="123" spans="1:8" ht="31.5" x14ac:dyDescent="0.25">
      <c r="A123" s="50" t="s">
        <v>45</v>
      </c>
      <c r="B123" s="48" t="s">
        <v>138</v>
      </c>
      <c r="C123" s="30">
        <v>240</v>
      </c>
      <c r="D123" s="19"/>
      <c r="E123" s="19"/>
      <c r="F123" s="49">
        <f>F124</f>
        <v>593.81600000000003</v>
      </c>
      <c r="G123" s="49">
        <f t="shared" ref="G123:H123" si="29">G124</f>
        <v>0</v>
      </c>
      <c r="H123" s="49">
        <f t="shared" si="29"/>
        <v>0</v>
      </c>
    </row>
    <row r="124" spans="1:8" ht="15.75" x14ac:dyDescent="0.25">
      <c r="A124" s="3" t="s">
        <v>29</v>
      </c>
      <c r="B124" s="48" t="s">
        <v>138</v>
      </c>
      <c r="C124" s="21">
        <v>240</v>
      </c>
      <c r="D124" s="19" t="s">
        <v>22</v>
      </c>
      <c r="E124" s="19" t="s">
        <v>17</v>
      </c>
      <c r="F124" s="40">
        <f>142.51591+451.30009</f>
        <v>593.81600000000003</v>
      </c>
      <c r="G124" s="40">
        <v>0</v>
      </c>
      <c r="H124" s="40">
        <v>0</v>
      </c>
    </row>
    <row r="125" spans="1:8" ht="47.25" x14ac:dyDescent="0.25">
      <c r="A125" s="7" t="s">
        <v>127</v>
      </c>
      <c r="B125" s="10" t="s">
        <v>168</v>
      </c>
      <c r="C125" s="21"/>
      <c r="D125" s="19"/>
      <c r="E125" s="19"/>
      <c r="F125" s="32">
        <f>F126</f>
        <v>889.07900000000006</v>
      </c>
      <c r="G125" s="32">
        <f t="shared" ref="G125:H129" si="30">G126</f>
        <v>0</v>
      </c>
      <c r="H125" s="32">
        <f t="shared" si="30"/>
        <v>0</v>
      </c>
    </row>
    <row r="126" spans="1:8" ht="31.5" x14ac:dyDescent="0.25">
      <c r="A126" s="8" t="s">
        <v>183</v>
      </c>
      <c r="B126" s="9" t="s">
        <v>169</v>
      </c>
      <c r="C126" s="21"/>
      <c r="D126" s="19"/>
      <c r="E126" s="19"/>
      <c r="F126" s="40">
        <f>F127</f>
        <v>889.07900000000006</v>
      </c>
      <c r="G126" s="40">
        <f t="shared" si="30"/>
        <v>0</v>
      </c>
      <c r="H126" s="40">
        <f t="shared" si="30"/>
        <v>0</v>
      </c>
    </row>
    <row r="127" spans="1:8" ht="15.75" x14ac:dyDescent="0.25">
      <c r="A127" s="3" t="s">
        <v>182</v>
      </c>
      <c r="B127" s="9" t="s">
        <v>170</v>
      </c>
      <c r="C127" s="21"/>
      <c r="D127" s="19"/>
      <c r="E127" s="19"/>
      <c r="F127" s="40">
        <f>F128</f>
        <v>889.07900000000006</v>
      </c>
      <c r="G127" s="40">
        <f t="shared" si="30"/>
        <v>0</v>
      </c>
      <c r="H127" s="40">
        <f t="shared" si="30"/>
        <v>0</v>
      </c>
    </row>
    <row r="128" spans="1:8" ht="31.5" x14ac:dyDescent="0.25">
      <c r="A128" s="8" t="s">
        <v>44</v>
      </c>
      <c r="B128" s="9" t="s">
        <v>170</v>
      </c>
      <c r="C128" s="21">
        <v>200</v>
      </c>
      <c r="D128" s="19"/>
      <c r="E128" s="19"/>
      <c r="F128" s="40">
        <f>F129</f>
        <v>889.07900000000006</v>
      </c>
      <c r="G128" s="40">
        <f t="shared" si="30"/>
        <v>0</v>
      </c>
      <c r="H128" s="40">
        <f t="shared" si="30"/>
        <v>0</v>
      </c>
    </row>
    <row r="129" spans="1:8" ht="31.5" x14ac:dyDescent="0.25">
      <c r="A129" s="3" t="s">
        <v>45</v>
      </c>
      <c r="B129" s="9" t="s">
        <v>170</v>
      </c>
      <c r="C129" s="21">
        <v>240</v>
      </c>
      <c r="D129" s="19"/>
      <c r="E129" s="19"/>
      <c r="F129" s="40">
        <f>F130</f>
        <v>889.07900000000006</v>
      </c>
      <c r="G129" s="40">
        <f t="shared" si="30"/>
        <v>0</v>
      </c>
      <c r="H129" s="40">
        <f t="shared" si="30"/>
        <v>0</v>
      </c>
    </row>
    <row r="130" spans="1:8" ht="15.75" x14ac:dyDescent="0.25">
      <c r="A130" s="3" t="s">
        <v>29</v>
      </c>
      <c r="B130" s="9" t="s">
        <v>170</v>
      </c>
      <c r="C130" s="21">
        <v>240</v>
      </c>
      <c r="D130" s="19" t="s">
        <v>22</v>
      </c>
      <c r="E130" s="19" t="s">
        <v>17</v>
      </c>
      <c r="F130" s="40">
        <f>213.379+675.7-213.379+213.379</f>
        <v>889.07900000000006</v>
      </c>
      <c r="G130" s="40">
        <v>0</v>
      </c>
      <c r="H130" s="40">
        <v>0</v>
      </c>
    </row>
    <row r="131" spans="1:8" ht="15.75" x14ac:dyDescent="0.25">
      <c r="A131" s="78" t="s">
        <v>75</v>
      </c>
      <c r="B131" s="19"/>
      <c r="C131" s="21"/>
      <c r="D131" s="19"/>
      <c r="E131" s="19"/>
      <c r="F131" s="32">
        <f>F132+F172+F182</f>
        <v>7994.5358800000013</v>
      </c>
      <c r="G131" s="32">
        <f>G132+G172+G182</f>
        <v>9068.0872099999997</v>
      </c>
      <c r="H131" s="32">
        <f>H132+H172+H182</f>
        <v>9189.8676800000012</v>
      </c>
    </row>
    <row r="132" spans="1:8" s="4" customFormat="1" ht="70.5" customHeight="1" x14ac:dyDescent="0.25">
      <c r="A132" s="68" t="s">
        <v>208</v>
      </c>
      <c r="B132" s="67" t="s">
        <v>76</v>
      </c>
      <c r="C132" s="64"/>
      <c r="D132" s="67"/>
      <c r="E132" s="67"/>
      <c r="F132" s="42">
        <f>F133+F166</f>
        <v>6663.5246800000004</v>
      </c>
      <c r="G132" s="42">
        <f>G133+G166</f>
        <v>6421.0632100000003</v>
      </c>
      <c r="H132" s="42">
        <f>H133+H166</f>
        <v>6169.6446800000003</v>
      </c>
    </row>
    <row r="133" spans="1:8" s="4" customFormat="1" ht="47.25" x14ac:dyDescent="0.25">
      <c r="A133" s="52" t="s">
        <v>209</v>
      </c>
      <c r="B133" s="59" t="s">
        <v>77</v>
      </c>
      <c r="C133" s="64"/>
      <c r="D133" s="67"/>
      <c r="E133" s="67"/>
      <c r="F133" s="42">
        <f t="shared" ref="F133:G133" si="31">F134</f>
        <v>5699.0236800000002</v>
      </c>
      <c r="G133" s="42">
        <f t="shared" si="31"/>
        <v>5456.5622100000001</v>
      </c>
      <c r="H133" s="42">
        <f>H134</f>
        <v>5126.4406800000006</v>
      </c>
    </row>
    <row r="134" spans="1:8" s="4" customFormat="1" ht="15.75" x14ac:dyDescent="0.25">
      <c r="A134" s="8" t="s">
        <v>32</v>
      </c>
      <c r="B134" s="59" t="s">
        <v>78</v>
      </c>
      <c r="C134" s="64"/>
      <c r="D134" s="67"/>
      <c r="E134" s="67"/>
      <c r="F134" s="42">
        <f>F135+F145+F162</f>
        <v>5699.0236800000002</v>
      </c>
      <c r="G134" s="42">
        <f>G135+G145+G162</f>
        <v>5456.5622100000001</v>
      </c>
      <c r="H134" s="42">
        <f>H135+H145+H162</f>
        <v>5126.4406800000006</v>
      </c>
    </row>
    <row r="135" spans="1:8" s="4" customFormat="1" ht="27.75" customHeight="1" x14ac:dyDescent="0.25">
      <c r="A135" s="52" t="s">
        <v>79</v>
      </c>
      <c r="B135" s="65" t="s">
        <v>80</v>
      </c>
      <c r="C135" s="64"/>
      <c r="D135" s="67"/>
      <c r="E135" s="67"/>
      <c r="F135" s="42">
        <f>F136+F139+F142</f>
        <v>5389.7087999999994</v>
      </c>
      <c r="G135" s="42">
        <f t="shared" ref="G135" si="32">G136+G139</f>
        <v>5453.0422099999996</v>
      </c>
      <c r="H135" s="42">
        <f>H136+H139</f>
        <v>5122.9206800000002</v>
      </c>
    </row>
    <row r="136" spans="1:8" s="4" customFormat="1" ht="78.75" x14ac:dyDescent="0.25">
      <c r="A136" s="52" t="s">
        <v>6</v>
      </c>
      <c r="B136" s="31" t="s">
        <v>80</v>
      </c>
      <c r="C136" s="39" t="s">
        <v>7</v>
      </c>
      <c r="D136" s="65"/>
      <c r="E136" s="65"/>
      <c r="F136" s="40">
        <f t="shared" ref="F136:H137" si="33">F137</f>
        <v>4579.5844799999995</v>
      </c>
      <c r="G136" s="40">
        <f t="shared" si="33"/>
        <v>4988.0169999999998</v>
      </c>
      <c r="H136" s="40">
        <f t="shared" si="33"/>
        <v>4988.0169999999998</v>
      </c>
    </row>
    <row r="137" spans="1:8" s="4" customFormat="1" ht="31.5" x14ac:dyDescent="0.25">
      <c r="A137" s="51" t="s">
        <v>81</v>
      </c>
      <c r="B137" s="31" t="s">
        <v>80</v>
      </c>
      <c r="C137" s="39" t="s">
        <v>82</v>
      </c>
      <c r="D137" s="65"/>
      <c r="E137" s="65"/>
      <c r="F137" s="40">
        <f t="shared" si="33"/>
        <v>4579.5844799999995</v>
      </c>
      <c r="G137" s="40">
        <f t="shared" si="33"/>
        <v>4988.0169999999998</v>
      </c>
      <c r="H137" s="40">
        <f t="shared" si="33"/>
        <v>4988.0169999999998</v>
      </c>
    </row>
    <row r="138" spans="1:8" s="4" customFormat="1" ht="47.25" x14ac:dyDescent="0.25">
      <c r="A138" s="51" t="s">
        <v>33</v>
      </c>
      <c r="B138" s="65" t="s">
        <v>80</v>
      </c>
      <c r="C138" s="31" t="s">
        <v>82</v>
      </c>
      <c r="D138" s="31" t="s">
        <v>12</v>
      </c>
      <c r="E138" s="31" t="s">
        <v>11</v>
      </c>
      <c r="F138" s="40">
        <f>4988.017-311.28552-97.147</f>
        <v>4579.5844799999995</v>
      </c>
      <c r="G138" s="40">
        <v>4988.0169999999998</v>
      </c>
      <c r="H138" s="40">
        <v>4988.0169999999998</v>
      </c>
    </row>
    <row r="139" spans="1:8" s="4" customFormat="1" ht="40.5" customHeight="1" x14ac:dyDescent="0.25">
      <c r="A139" s="51" t="s">
        <v>9</v>
      </c>
      <c r="B139" s="65" t="s">
        <v>80</v>
      </c>
      <c r="C139" s="31" t="s">
        <v>10</v>
      </c>
      <c r="D139" s="65"/>
      <c r="E139" s="31"/>
      <c r="F139" s="40">
        <f t="shared" ref="F139:G140" si="34">F140</f>
        <v>810.1243199999999</v>
      </c>
      <c r="G139" s="40">
        <f t="shared" si="34"/>
        <v>465.02521000000007</v>
      </c>
      <c r="H139" s="40">
        <f>H140</f>
        <v>134.90368000000001</v>
      </c>
    </row>
    <row r="140" spans="1:8" s="4" customFormat="1" ht="31.5" x14ac:dyDescent="0.25">
      <c r="A140" s="51" t="s">
        <v>45</v>
      </c>
      <c r="B140" s="65" t="s">
        <v>80</v>
      </c>
      <c r="C140" s="31" t="s">
        <v>83</v>
      </c>
      <c r="D140" s="65"/>
      <c r="E140" s="65"/>
      <c r="F140" s="40">
        <f t="shared" si="34"/>
        <v>810.1243199999999</v>
      </c>
      <c r="G140" s="40">
        <f t="shared" si="34"/>
        <v>465.02521000000007</v>
      </c>
      <c r="H140" s="40">
        <f>H141</f>
        <v>134.90368000000001</v>
      </c>
    </row>
    <row r="141" spans="1:8" s="4" customFormat="1" ht="47.25" x14ac:dyDescent="0.25">
      <c r="A141" s="51" t="s">
        <v>33</v>
      </c>
      <c r="B141" s="65" t="s">
        <v>80</v>
      </c>
      <c r="C141" s="31" t="s">
        <v>83</v>
      </c>
      <c r="D141" s="31" t="s">
        <v>12</v>
      </c>
      <c r="E141" s="31" t="s">
        <v>11</v>
      </c>
      <c r="F141" s="40">
        <f>789.8-10.00008-0.38156+72-41.29404</f>
        <v>810.1243199999999</v>
      </c>
      <c r="G141" s="40">
        <f>805.7-340.67479</f>
        <v>465.02521000000007</v>
      </c>
      <c r="H141" s="40">
        <f>809.8-674.89632</f>
        <v>134.90368000000001</v>
      </c>
    </row>
    <row r="142" spans="1:8" s="4" customFormat="1" ht="15.75" x14ac:dyDescent="0.25">
      <c r="A142" s="58" t="s">
        <v>13</v>
      </c>
      <c r="B142" s="65" t="s">
        <v>80</v>
      </c>
      <c r="C142" s="59">
        <v>800</v>
      </c>
      <c r="D142" s="31"/>
      <c r="E142" s="31"/>
      <c r="F142" s="40">
        <f>F143</f>
        <v>0</v>
      </c>
      <c r="G142" s="40">
        <f t="shared" ref="G142:H143" si="35">G143</f>
        <v>0</v>
      </c>
      <c r="H142" s="40">
        <f t="shared" si="35"/>
        <v>0</v>
      </c>
    </row>
    <row r="143" spans="1:8" s="4" customFormat="1" ht="15.75" x14ac:dyDescent="0.25">
      <c r="A143" s="51" t="s">
        <v>222</v>
      </c>
      <c r="B143" s="65" t="s">
        <v>80</v>
      </c>
      <c r="C143" s="59">
        <v>850</v>
      </c>
      <c r="D143" s="31"/>
      <c r="E143" s="31"/>
      <c r="F143" s="40">
        <v>0</v>
      </c>
      <c r="G143" s="40">
        <f t="shared" si="35"/>
        <v>0</v>
      </c>
      <c r="H143" s="40">
        <f t="shared" si="35"/>
        <v>0</v>
      </c>
    </row>
    <row r="144" spans="1:8" s="4" customFormat="1" ht="47.25" x14ac:dyDescent="0.25">
      <c r="A144" s="51" t="s">
        <v>33</v>
      </c>
      <c r="B144" s="65" t="s">
        <v>80</v>
      </c>
      <c r="C144" s="31" t="s">
        <v>224</v>
      </c>
      <c r="D144" s="31" t="s">
        <v>12</v>
      </c>
      <c r="E144" s="31" t="s">
        <v>11</v>
      </c>
      <c r="F144" s="40">
        <v>0</v>
      </c>
      <c r="G144" s="40">
        <v>0</v>
      </c>
      <c r="H144" s="40">
        <v>0</v>
      </c>
    </row>
    <row r="145" spans="1:8" s="4" customFormat="1" ht="47.25" x14ac:dyDescent="0.25">
      <c r="A145" s="52" t="s">
        <v>84</v>
      </c>
      <c r="B145" s="59" t="s">
        <v>85</v>
      </c>
      <c r="C145" s="31"/>
      <c r="D145" s="31"/>
      <c r="E145" s="31"/>
      <c r="F145" s="40">
        <f>F146+F154+F158+F150</f>
        <v>305.79488000000003</v>
      </c>
      <c r="G145" s="40">
        <f t="shared" ref="G145:H145" si="36">G146+G154+G158</f>
        <v>0</v>
      </c>
      <c r="H145" s="40">
        <f t="shared" si="36"/>
        <v>0</v>
      </c>
    </row>
    <row r="146" spans="1:8" s="4" customFormat="1" ht="51.75" customHeight="1" x14ac:dyDescent="0.25">
      <c r="A146" s="3" t="s">
        <v>156</v>
      </c>
      <c r="B146" s="31" t="s">
        <v>86</v>
      </c>
      <c r="C146" s="31"/>
      <c r="D146" s="31"/>
      <c r="E146" s="31"/>
      <c r="F146" s="40">
        <f t="shared" ref="F146:F147" si="37">F147</f>
        <v>212.3</v>
      </c>
      <c r="G146" s="40">
        <f t="shared" ref="G146" si="38">G147+G155+G159</f>
        <v>0</v>
      </c>
      <c r="H146" s="40">
        <f>H147</f>
        <v>0</v>
      </c>
    </row>
    <row r="147" spans="1:8" s="4" customFormat="1" ht="15.75" x14ac:dyDescent="0.25">
      <c r="A147" s="52" t="s">
        <v>210</v>
      </c>
      <c r="B147" s="31" t="s">
        <v>86</v>
      </c>
      <c r="C147" s="31" t="s">
        <v>18</v>
      </c>
      <c r="D147" s="31"/>
      <c r="E147" s="31"/>
      <c r="F147" s="40">
        <f t="shared" si="37"/>
        <v>212.3</v>
      </c>
      <c r="G147" s="40">
        <f t="shared" ref="G147" si="39">G148+G156+G160</f>
        <v>0</v>
      </c>
      <c r="H147" s="40">
        <f>H148</f>
        <v>0</v>
      </c>
    </row>
    <row r="148" spans="1:8" s="4" customFormat="1" ht="15.75" x14ac:dyDescent="0.25">
      <c r="A148" s="52" t="s">
        <v>87</v>
      </c>
      <c r="B148" s="31" t="s">
        <v>86</v>
      </c>
      <c r="C148" s="31" t="s">
        <v>88</v>
      </c>
      <c r="D148" s="31"/>
      <c r="E148" s="31"/>
      <c r="F148" s="40">
        <f>F149</f>
        <v>212.3</v>
      </c>
      <c r="G148" s="40">
        <f t="shared" ref="G148" si="40">G149+G157+G161</f>
        <v>0</v>
      </c>
      <c r="H148" s="40">
        <v>0</v>
      </c>
    </row>
    <row r="149" spans="1:8" s="4" customFormat="1" ht="57" customHeight="1" x14ac:dyDescent="0.25">
      <c r="A149" s="51" t="s">
        <v>33</v>
      </c>
      <c r="B149" s="31" t="s">
        <v>86</v>
      </c>
      <c r="C149" s="31" t="s">
        <v>88</v>
      </c>
      <c r="D149" s="31" t="s">
        <v>12</v>
      </c>
      <c r="E149" s="31" t="s">
        <v>11</v>
      </c>
      <c r="F149" s="40">
        <v>212.3</v>
      </c>
      <c r="G149" s="40">
        <v>0</v>
      </c>
      <c r="H149" s="40">
        <v>0</v>
      </c>
    </row>
    <row r="150" spans="1:8" s="4" customFormat="1" ht="57" customHeight="1" x14ac:dyDescent="0.25">
      <c r="A150" s="3" t="s">
        <v>231</v>
      </c>
      <c r="B150" s="31" t="s">
        <v>233</v>
      </c>
      <c r="C150" s="31"/>
      <c r="D150" s="31"/>
      <c r="E150" s="31"/>
      <c r="F150" s="40">
        <f>F151</f>
        <v>11.240880000000001</v>
      </c>
      <c r="G150" s="40">
        <f t="shared" ref="G150:H151" si="41">G151</f>
        <v>0</v>
      </c>
      <c r="H150" s="40">
        <f t="shared" si="41"/>
        <v>0</v>
      </c>
    </row>
    <row r="151" spans="1:8" s="4" customFormat="1" ht="27" customHeight="1" x14ac:dyDescent="0.25">
      <c r="A151" s="8" t="s">
        <v>210</v>
      </c>
      <c r="B151" s="31" t="s">
        <v>233</v>
      </c>
      <c r="C151" s="31" t="s">
        <v>18</v>
      </c>
      <c r="D151" s="31"/>
      <c r="E151" s="31"/>
      <c r="F151" s="40">
        <f>F152</f>
        <v>11.240880000000001</v>
      </c>
      <c r="G151" s="40">
        <f t="shared" si="41"/>
        <v>0</v>
      </c>
      <c r="H151" s="40">
        <f t="shared" si="41"/>
        <v>0</v>
      </c>
    </row>
    <row r="152" spans="1:8" s="4" customFormat="1" ht="28.5" customHeight="1" x14ac:dyDescent="0.25">
      <c r="A152" s="3" t="s">
        <v>232</v>
      </c>
      <c r="B152" s="31" t="s">
        <v>233</v>
      </c>
      <c r="C152" s="31" t="s">
        <v>88</v>
      </c>
      <c r="D152" s="31"/>
      <c r="E152" s="31"/>
      <c r="F152" s="40">
        <v>11.240880000000001</v>
      </c>
      <c r="G152" s="40">
        <v>0</v>
      </c>
      <c r="H152" s="40">
        <v>0</v>
      </c>
    </row>
    <row r="153" spans="1:8" s="4" customFormat="1" ht="57" customHeight="1" x14ac:dyDescent="0.25">
      <c r="A153" s="51" t="s">
        <v>33</v>
      </c>
      <c r="B153" s="31" t="s">
        <v>233</v>
      </c>
      <c r="C153" s="31" t="s">
        <v>88</v>
      </c>
      <c r="D153" s="31" t="s">
        <v>12</v>
      </c>
      <c r="E153" s="31" t="s">
        <v>11</v>
      </c>
      <c r="F153" s="40">
        <v>11.240880000000001</v>
      </c>
      <c r="G153" s="40">
        <v>0</v>
      </c>
      <c r="H153" s="40">
        <v>0</v>
      </c>
    </row>
    <row r="154" spans="1:8" s="4" customFormat="1" ht="47.25" x14ac:dyDescent="0.25">
      <c r="A154" s="66" t="s">
        <v>174</v>
      </c>
      <c r="B154" s="59" t="s">
        <v>89</v>
      </c>
      <c r="C154" s="31"/>
      <c r="D154" s="31"/>
      <c r="E154" s="31"/>
      <c r="F154" s="40">
        <f t="shared" ref="F154:G156" si="42">F155</f>
        <v>53.947000000000003</v>
      </c>
      <c r="G154" s="40">
        <f t="shared" si="42"/>
        <v>0</v>
      </c>
      <c r="H154" s="40">
        <f>H155</f>
        <v>0</v>
      </c>
    </row>
    <row r="155" spans="1:8" s="4" customFormat="1" ht="15.75" x14ac:dyDescent="0.25">
      <c r="A155" s="52" t="s">
        <v>210</v>
      </c>
      <c r="B155" s="59" t="s">
        <v>89</v>
      </c>
      <c r="C155" s="31" t="s">
        <v>18</v>
      </c>
      <c r="D155" s="31"/>
      <c r="E155" s="31"/>
      <c r="F155" s="40">
        <f t="shared" si="42"/>
        <v>53.947000000000003</v>
      </c>
      <c r="G155" s="40">
        <f t="shared" si="42"/>
        <v>0</v>
      </c>
      <c r="H155" s="40">
        <f>H156</f>
        <v>0</v>
      </c>
    </row>
    <row r="156" spans="1:8" s="4" customFormat="1" ht="15.75" x14ac:dyDescent="0.25">
      <c r="A156" s="52" t="s">
        <v>87</v>
      </c>
      <c r="B156" s="59" t="s">
        <v>89</v>
      </c>
      <c r="C156" s="31" t="s">
        <v>88</v>
      </c>
      <c r="D156" s="31"/>
      <c r="E156" s="31"/>
      <c r="F156" s="40">
        <f>F157</f>
        <v>53.947000000000003</v>
      </c>
      <c r="G156" s="40">
        <f t="shared" si="42"/>
        <v>0</v>
      </c>
      <c r="H156" s="40">
        <f>H157</f>
        <v>0</v>
      </c>
    </row>
    <row r="157" spans="1:8" s="4" customFormat="1" ht="47.25" x14ac:dyDescent="0.25">
      <c r="A157" s="51" t="s">
        <v>34</v>
      </c>
      <c r="B157" s="59" t="s">
        <v>89</v>
      </c>
      <c r="C157" s="31" t="s">
        <v>88</v>
      </c>
      <c r="D157" s="31" t="s">
        <v>12</v>
      </c>
      <c r="E157" s="31" t="s">
        <v>8</v>
      </c>
      <c r="F157" s="40">
        <v>53.947000000000003</v>
      </c>
      <c r="G157" s="40">
        <v>0</v>
      </c>
      <c r="H157" s="40">
        <v>0</v>
      </c>
    </row>
    <row r="158" spans="1:8" s="4" customFormat="1" ht="47.25" x14ac:dyDescent="0.25">
      <c r="A158" s="52" t="s">
        <v>211</v>
      </c>
      <c r="B158" s="59" t="s">
        <v>90</v>
      </c>
      <c r="C158" s="31"/>
      <c r="D158" s="31"/>
      <c r="E158" s="31"/>
      <c r="F158" s="40">
        <f t="shared" ref="F158:G160" si="43">F159</f>
        <v>28.306999999999999</v>
      </c>
      <c r="G158" s="40">
        <f t="shared" si="43"/>
        <v>0</v>
      </c>
      <c r="H158" s="40">
        <f>H159</f>
        <v>0</v>
      </c>
    </row>
    <row r="159" spans="1:8" s="4" customFormat="1" ht="15.75" x14ac:dyDescent="0.25">
      <c r="A159" s="52" t="s">
        <v>210</v>
      </c>
      <c r="B159" s="59" t="s">
        <v>90</v>
      </c>
      <c r="C159" s="31" t="s">
        <v>18</v>
      </c>
      <c r="D159" s="31"/>
      <c r="E159" s="31"/>
      <c r="F159" s="40">
        <f t="shared" si="43"/>
        <v>28.306999999999999</v>
      </c>
      <c r="G159" s="40">
        <f t="shared" si="43"/>
        <v>0</v>
      </c>
      <c r="H159" s="40">
        <f>H160</f>
        <v>0</v>
      </c>
    </row>
    <row r="160" spans="1:8" s="4" customFormat="1" ht="15.75" x14ac:dyDescent="0.25">
      <c r="A160" s="52" t="s">
        <v>87</v>
      </c>
      <c r="B160" s="59" t="s">
        <v>90</v>
      </c>
      <c r="C160" s="31" t="s">
        <v>88</v>
      </c>
      <c r="D160" s="31"/>
      <c r="E160" s="31"/>
      <c r="F160" s="40">
        <f t="shared" si="43"/>
        <v>28.306999999999999</v>
      </c>
      <c r="G160" s="40">
        <f t="shared" si="43"/>
        <v>0</v>
      </c>
      <c r="H160" s="40">
        <f>H161</f>
        <v>0</v>
      </c>
    </row>
    <row r="161" spans="1:256" s="4" customFormat="1" ht="69" customHeight="1" x14ac:dyDescent="0.25">
      <c r="A161" s="51" t="s">
        <v>33</v>
      </c>
      <c r="B161" s="59" t="s">
        <v>90</v>
      </c>
      <c r="C161" s="39" t="s">
        <v>88</v>
      </c>
      <c r="D161" s="31" t="s">
        <v>12</v>
      </c>
      <c r="E161" s="31" t="s">
        <v>11</v>
      </c>
      <c r="F161" s="40">
        <v>28.306999999999999</v>
      </c>
      <c r="G161" s="40">
        <v>0</v>
      </c>
      <c r="H161" s="40">
        <v>0</v>
      </c>
    </row>
    <row r="162" spans="1:256" s="4" customFormat="1" ht="78.75" x14ac:dyDescent="0.25">
      <c r="A162" s="51" t="s">
        <v>91</v>
      </c>
      <c r="B162" s="59" t="s">
        <v>92</v>
      </c>
      <c r="C162" s="39"/>
      <c r="D162" s="59"/>
      <c r="E162" s="59"/>
      <c r="F162" s="40">
        <f t="shared" ref="F162:G164" si="44">F163</f>
        <v>3.52</v>
      </c>
      <c r="G162" s="40">
        <f t="shared" si="44"/>
        <v>3.52</v>
      </c>
      <c r="H162" s="40">
        <f>H163</f>
        <v>3.52</v>
      </c>
    </row>
    <row r="163" spans="1:256" s="4" customFormat="1" ht="31.5" x14ac:dyDescent="0.25">
      <c r="A163" s="51" t="s">
        <v>9</v>
      </c>
      <c r="B163" s="59" t="s">
        <v>92</v>
      </c>
      <c r="C163" s="39" t="s">
        <v>10</v>
      </c>
      <c r="D163" s="59"/>
      <c r="E163" s="59"/>
      <c r="F163" s="40">
        <f t="shared" si="44"/>
        <v>3.52</v>
      </c>
      <c r="G163" s="40">
        <f t="shared" si="44"/>
        <v>3.52</v>
      </c>
      <c r="H163" s="40">
        <f>H164</f>
        <v>3.52</v>
      </c>
    </row>
    <row r="164" spans="1:256" s="4" customFormat="1" ht="31.5" x14ac:dyDescent="0.25">
      <c r="A164" s="51" t="s">
        <v>45</v>
      </c>
      <c r="B164" s="59" t="s">
        <v>92</v>
      </c>
      <c r="C164" s="39" t="s">
        <v>83</v>
      </c>
      <c r="D164" s="59"/>
      <c r="E164" s="59"/>
      <c r="F164" s="40">
        <f t="shared" si="44"/>
        <v>3.52</v>
      </c>
      <c r="G164" s="40">
        <f t="shared" si="44"/>
        <v>3.52</v>
      </c>
      <c r="H164" s="40">
        <f>H165</f>
        <v>3.52</v>
      </c>
    </row>
    <row r="165" spans="1:256" s="4" customFormat="1" ht="31.5" x14ac:dyDescent="0.25">
      <c r="A165" s="52" t="s">
        <v>212</v>
      </c>
      <c r="B165" s="59" t="s">
        <v>92</v>
      </c>
      <c r="C165" s="39" t="s">
        <v>83</v>
      </c>
      <c r="D165" s="39" t="s">
        <v>17</v>
      </c>
      <c r="E165" s="39" t="s">
        <v>30</v>
      </c>
      <c r="F165" s="49">
        <v>3.52</v>
      </c>
      <c r="G165" s="49">
        <v>3.52</v>
      </c>
      <c r="H165" s="40">
        <v>3.52</v>
      </c>
    </row>
    <row r="166" spans="1:256" s="4" customFormat="1" ht="51" customHeight="1" x14ac:dyDescent="0.25">
      <c r="A166" s="62" t="s">
        <v>93</v>
      </c>
      <c r="B166" s="63" t="s">
        <v>94</v>
      </c>
      <c r="C166" s="64"/>
      <c r="D166" s="63"/>
      <c r="E166" s="63"/>
      <c r="F166" s="32">
        <f t="shared" ref="F166:G166" si="45">F168</f>
        <v>964.50099999999998</v>
      </c>
      <c r="G166" s="32">
        <f t="shared" si="45"/>
        <v>964.50099999999998</v>
      </c>
      <c r="H166" s="32">
        <f>H168</f>
        <v>1043.204</v>
      </c>
    </row>
    <row r="167" spans="1:256" s="4" customFormat="1" ht="16.5" customHeight="1" x14ac:dyDescent="0.25">
      <c r="A167" s="51" t="s">
        <v>32</v>
      </c>
      <c r="B167" s="65" t="s">
        <v>95</v>
      </c>
      <c r="C167" s="31"/>
      <c r="D167" s="31"/>
      <c r="E167" s="31"/>
      <c r="F167" s="40">
        <f t="shared" ref="F167:G167" si="46">F168</f>
        <v>964.50099999999998</v>
      </c>
      <c r="G167" s="40">
        <f t="shared" si="46"/>
        <v>964.50099999999998</v>
      </c>
      <c r="H167" s="40">
        <f>H168</f>
        <v>1043.204</v>
      </c>
    </row>
    <row r="168" spans="1:256" s="26" customFormat="1" ht="47.25" x14ac:dyDescent="0.25">
      <c r="A168" s="52" t="s">
        <v>93</v>
      </c>
      <c r="B168" s="65" t="s">
        <v>96</v>
      </c>
      <c r="C168" s="31"/>
      <c r="D168" s="31"/>
      <c r="E168" s="31"/>
      <c r="F168" s="40">
        <f t="shared" ref="F168:G168" si="47">F171</f>
        <v>964.50099999999998</v>
      </c>
      <c r="G168" s="40">
        <f t="shared" si="47"/>
        <v>964.50099999999998</v>
      </c>
      <c r="H168" s="40">
        <f>H171</f>
        <v>1043.204</v>
      </c>
      <c r="I168" s="22"/>
      <c r="J168" s="91"/>
      <c r="K168" s="23"/>
      <c r="L168" s="91"/>
      <c r="M168" s="22"/>
      <c r="N168" s="24"/>
      <c r="O168" s="22"/>
      <c r="P168" s="25"/>
      <c r="Q168" s="91"/>
      <c r="R168" s="23"/>
      <c r="S168" s="91"/>
      <c r="T168" s="22"/>
      <c r="U168" s="24"/>
      <c r="V168" s="22"/>
      <c r="W168" s="25"/>
      <c r="X168" s="91"/>
      <c r="Y168" s="23"/>
      <c r="Z168" s="91"/>
      <c r="AA168" s="22"/>
      <c r="AB168" s="24"/>
      <c r="AC168" s="22"/>
      <c r="AD168" s="25"/>
      <c r="AE168" s="91"/>
      <c r="AF168" s="23"/>
      <c r="AG168" s="91"/>
      <c r="AH168" s="22"/>
      <c r="AI168" s="24"/>
      <c r="AJ168" s="22"/>
      <c r="AK168" s="25"/>
      <c r="AL168" s="91"/>
      <c r="AM168" s="23"/>
      <c r="AN168" s="91"/>
      <c r="AO168" s="22"/>
      <c r="AP168" s="24"/>
      <c r="AQ168" s="22"/>
      <c r="AR168" s="25"/>
      <c r="AS168" s="91"/>
      <c r="AT168" s="23"/>
      <c r="AU168" s="91"/>
      <c r="AV168" s="22"/>
      <c r="AW168" s="24"/>
      <c r="AX168" s="22"/>
      <c r="AY168" s="25"/>
      <c r="AZ168" s="91"/>
      <c r="BA168" s="23"/>
      <c r="BB168" s="91"/>
      <c r="BC168" s="22"/>
      <c r="BD168" s="24"/>
      <c r="BE168" s="22"/>
      <c r="BF168" s="25"/>
      <c r="BG168" s="91"/>
      <c r="BH168" s="23"/>
      <c r="BI168" s="91"/>
      <c r="BJ168" s="22"/>
      <c r="BK168" s="24"/>
      <c r="BL168" s="22"/>
      <c r="BM168" s="25"/>
      <c r="BN168" s="91"/>
      <c r="BO168" s="23"/>
      <c r="BP168" s="91"/>
      <c r="BQ168" s="22"/>
      <c r="BR168" s="24"/>
      <c r="BS168" s="22"/>
      <c r="BT168" s="25"/>
      <c r="BU168" s="91"/>
      <c r="BV168" s="23"/>
      <c r="BW168" s="91"/>
      <c r="BX168" s="22"/>
      <c r="BY168" s="24"/>
      <c r="BZ168" s="22"/>
      <c r="CA168" s="25"/>
      <c r="CB168" s="91"/>
      <c r="CC168" s="23"/>
      <c r="CD168" s="91"/>
      <c r="CE168" s="22"/>
      <c r="CF168" s="24"/>
      <c r="CG168" s="22"/>
      <c r="CH168" s="25"/>
      <c r="CI168" s="91"/>
      <c r="CJ168" s="23"/>
      <c r="CK168" s="91"/>
      <c r="CL168" s="22"/>
      <c r="CM168" s="24"/>
      <c r="CN168" s="22"/>
      <c r="CO168" s="25"/>
      <c r="CP168" s="91"/>
      <c r="CQ168" s="23"/>
      <c r="CR168" s="91"/>
      <c r="CS168" s="22"/>
      <c r="CT168" s="24"/>
      <c r="CU168" s="22"/>
      <c r="CV168" s="25"/>
      <c r="CW168" s="91"/>
      <c r="CX168" s="23"/>
      <c r="CY168" s="91"/>
      <c r="CZ168" s="22"/>
      <c r="DA168" s="24"/>
      <c r="DB168" s="22"/>
      <c r="DC168" s="25"/>
      <c r="DD168" s="91"/>
      <c r="DE168" s="23"/>
      <c r="DF168" s="91"/>
      <c r="DG168" s="22"/>
      <c r="DH168" s="24"/>
      <c r="DI168" s="22"/>
      <c r="DJ168" s="25"/>
      <c r="DK168" s="91"/>
      <c r="DL168" s="23"/>
      <c r="DM168" s="91"/>
      <c r="DN168" s="22"/>
      <c r="DO168" s="24"/>
      <c r="DP168" s="22"/>
      <c r="DQ168" s="25"/>
      <c r="DR168" s="91"/>
      <c r="DS168" s="23"/>
      <c r="DT168" s="91"/>
      <c r="DU168" s="22"/>
      <c r="DV168" s="24"/>
      <c r="DW168" s="22"/>
      <c r="DX168" s="25"/>
      <c r="DY168" s="91"/>
      <c r="DZ168" s="23"/>
      <c r="EA168" s="91"/>
      <c r="EB168" s="22"/>
      <c r="EC168" s="24"/>
      <c r="ED168" s="22"/>
      <c r="EE168" s="25"/>
      <c r="EF168" s="91"/>
      <c r="EG168" s="23"/>
      <c r="EH168" s="91"/>
      <c r="EI168" s="22"/>
      <c r="EJ168" s="24"/>
      <c r="EK168" s="22"/>
      <c r="EL168" s="25"/>
      <c r="EM168" s="91"/>
      <c r="EN168" s="23"/>
      <c r="EO168" s="91"/>
      <c r="EP168" s="22"/>
      <c r="EQ168" s="24"/>
      <c r="ER168" s="22"/>
      <c r="ES168" s="25"/>
      <c r="ET168" s="91"/>
      <c r="EU168" s="23"/>
      <c r="EV168" s="91"/>
      <c r="EW168" s="22"/>
      <c r="EX168" s="24"/>
      <c r="EY168" s="22"/>
      <c r="EZ168" s="25"/>
      <c r="FA168" s="91"/>
      <c r="FB168" s="23"/>
      <c r="FC168" s="91"/>
      <c r="FD168" s="22"/>
      <c r="FE168" s="24"/>
      <c r="FF168" s="22"/>
      <c r="FG168" s="25"/>
      <c r="FH168" s="91"/>
      <c r="FI168" s="23"/>
      <c r="FJ168" s="91"/>
      <c r="FK168" s="22"/>
      <c r="FL168" s="24"/>
      <c r="FM168" s="22"/>
      <c r="FN168" s="25"/>
      <c r="FO168" s="91"/>
      <c r="FP168" s="23"/>
      <c r="FQ168" s="91"/>
      <c r="FR168" s="22"/>
      <c r="FS168" s="24"/>
      <c r="FT168" s="22"/>
      <c r="FU168" s="25"/>
      <c r="FV168" s="91"/>
      <c r="FW168" s="23"/>
      <c r="FX168" s="91"/>
      <c r="FY168" s="22"/>
      <c r="FZ168" s="24"/>
      <c r="GA168" s="22"/>
      <c r="GB168" s="25"/>
      <c r="GC168" s="91"/>
      <c r="GD168" s="23"/>
      <c r="GE168" s="91"/>
      <c r="GF168" s="22"/>
      <c r="GG168" s="24"/>
      <c r="GH168" s="22"/>
      <c r="GI168" s="25"/>
      <c r="GJ168" s="91"/>
      <c r="GK168" s="23"/>
      <c r="GL168" s="91"/>
      <c r="GM168" s="22"/>
      <c r="GN168" s="24"/>
      <c r="GO168" s="22"/>
      <c r="GP168" s="25"/>
      <c r="GQ168" s="91"/>
      <c r="GR168" s="23"/>
      <c r="GS168" s="91"/>
      <c r="GT168" s="22"/>
      <c r="GU168" s="24"/>
      <c r="GV168" s="22"/>
      <c r="GW168" s="25"/>
      <c r="GX168" s="91"/>
      <c r="GY168" s="23"/>
      <c r="GZ168" s="91"/>
      <c r="HA168" s="22"/>
      <c r="HB168" s="24"/>
      <c r="HC168" s="22"/>
      <c r="HD168" s="25"/>
      <c r="HE168" s="91"/>
      <c r="HF168" s="23"/>
      <c r="HG168" s="91"/>
      <c r="HH168" s="22"/>
      <c r="HI168" s="24"/>
      <c r="HJ168" s="22"/>
      <c r="HK168" s="25"/>
      <c r="HL168" s="91"/>
      <c r="HM168" s="23"/>
      <c r="HN168" s="91"/>
      <c r="HO168" s="22"/>
      <c r="HP168" s="24"/>
      <c r="HQ168" s="22"/>
      <c r="HR168" s="25"/>
      <c r="HS168" s="91"/>
      <c r="HT168" s="23"/>
      <c r="HU168" s="91"/>
      <c r="HV168" s="22"/>
      <c r="HW168" s="24"/>
      <c r="HX168" s="22"/>
      <c r="HY168" s="25"/>
      <c r="HZ168" s="91"/>
      <c r="IA168" s="23"/>
      <c r="IB168" s="91"/>
      <c r="IC168" s="22"/>
      <c r="ID168" s="24"/>
      <c r="IE168" s="22"/>
      <c r="IF168" s="25"/>
      <c r="IG168" s="91"/>
      <c r="IH168" s="23"/>
      <c r="II168" s="91"/>
      <c r="IJ168" s="22"/>
      <c r="IK168" s="24"/>
      <c r="IL168" s="22"/>
      <c r="IM168" s="25"/>
      <c r="IN168" s="91"/>
      <c r="IO168" s="23"/>
      <c r="IP168" s="91"/>
      <c r="IQ168" s="22"/>
      <c r="IR168" s="24"/>
      <c r="IS168" s="22"/>
      <c r="IT168" s="25"/>
      <c r="IU168" s="91"/>
      <c r="IV168" s="23"/>
    </row>
    <row r="169" spans="1:256" s="26" customFormat="1" ht="78.75" x14ac:dyDescent="0.25">
      <c r="A169" s="58" t="s">
        <v>6</v>
      </c>
      <c r="B169" s="65" t="s">
        <v>96</v>
      </c>
      <c r="C169" s="39" t="s">
        <v>7</v>
      </c>
      <c r="D169" s="39"/>
      <c r="E169" s="39"/>
      <c r="F169" s="40">
        <f t="shared" ref="F169:G170" si="48">F170</f>
        <v>964.50099999999998</v>
      </c>
      <c r="G169" s="40">
        <f t="shared" si="48"/>
        <v>964.50099999999998</v>
      </c>
      <c r="H169" s="40">
        <f>H170</f>
        <v>1043.204</v>
      </c>
      <c r="I169" s="22"/>
      <c r="J169" s="91"/>
      <c r="K169" s="23"/>
      <c r="L169" s="91"/>
      <c r="M169" s="22"/>
      <c r="N169" s="24"/>
      <c r="O169" s="22"/>
      <c r="P169" s="25"/>
      <c r="Q169" s="91"/>
      <c r="R169" s="23"/>
      <c r="S169" s="91"/>
      <c r="T169" s="22"/>
      <c r="U169" s="24"/>
      <c r="V169" s="22"/>
      <c r="W169" s="25"/>
      <c r="X169" s="91"/>
      <c r="Y169" s="23"/>
      <c r="Z169" s="91"/>
      <c r="AA169" s="22"/>
      <c r="AB169" s="24"/>
      <c r="AC169" s="22"/>
      <c r="AD169" s="25"/>
      <c r="AE169" s="91"/>
      <c r="AF169" s="23"/>
      <c r="AG169" s="91"/>
      <c r="AH169" s="22"/>
      <c r="AI169" s="24"/>
      <c r="AJ169" s="22"/>
      <c r="AK169" s="25"/>
      <c r="AL169" s="91"/>
      <c r="AM169" s="23"/>
      <c r="AN169" s="91"/>
      <c r="AO169" s="22"/>
      <c r="AP169" s="24"/>
      <c r="AQ169" s="22"/>
      <c r="AR169" s="25"/>
      <c r="AS169" s="91"/>
      <c r="AT169" s="23"/>
      <c r="AU169" s="91"/>
      <c r="AV169" s="22"/>
      <c r="AW169" s="24"/>
      <c r="AX169" s="22"/>
      <c r="AY169" s="25"/>
      <c r="AZ169" s="91"/>
      <c r="BA169" s="23"/>
      <c r="BB169" s="91"/>
      <c r="BC169" s="22"/>
      <c r="BD169" s="24"/>
      <c r="BE169" s="22"/>
      <c r="BF169" s="25"/>
      <c r="BG169" s="91"/>
      <c r="BH169" s="23"/>
      <c r="BI169" s="91"/>
      <c r="BJ169" s="22"/>
      <c r="BK169" s="24"/>
      <c r="BL169" s="22"/>
      <c r="BM169" s="25"/>
      <c r="BN169" s="91"/>
      <c r="BO169" s="23"/>
      <c r="BP169" s="91"/>
      <c r="BQ169" s="22"/>
      <c r="BR169" s="24"/>
      <c r="BS169" s="22"/>
      <c r="BT169" s="25"/>
      <c r="BU169" s="91"/>
      <c r="BV169" s="23"/>
      <c r="BW169" s="91"/>
      <c r="BX169" s="22"/>
      <c r="BY169" s="24"/>
      <c r="BZ169" s="22"/>
      <c r="CA169" s="25"/>
      <c r="CB169" s="91"/>
      <c r="CC169" s="23"/>
      <c r="CD169" s="91"/>
      <c r="CE169" s="22"/>
      <c r="CF169" s="24"/>
      <c r="CG169" s="22"/>
      <c r="CH169" s="25"/>
      <c r="CI169" s="91"/>
      <c r="CJ169" s="23"/>
      <c r="CK169" s="91"/>
      <c r="CL169" s="22"/>
      <c r="CM169" s="24"/>
      <c r="CN169" s="22"/>
      <c r="CO169" s="25"/>
      <c r="CP169" s="91"/>
      <c r="CQ169" s="23"/>
      <c r="CR169" s="91"/>
      <c r="CS169" s="22"/>
      <c r="CT169" s="24"/>
      <c r="CU169" s="22"/>
      <c r="CV169" s="25"/>
      <c r="CW169" s="91"/>
      <c r="CX169" s="23"/>
      <c r="CY169" s="91"/>
      <c r="CZ169" s="22"/>
      <c r="DA169" s="24"/>
      <c r="DB169" s="22"/>
      <c r="DC169" s="25"/>
      <c r="DD169" s="91"/>
      <c r="DE169" s="23"/>
      <c r="DF169" s="91"/>
      <c r="DG169" s="22"/>
      <c r="DH169" s="24"/>
      <c r="DI169" s="22"/>
      <c r="DJ169" s="25"/>
      <c r="DK169" s="91"/>
      <c r="DL169" s="23"/>
      <c r="DM169" s="91"/>
      <c r="DN169" s="22"/>
      <c r="DO169" s="24"/>
      <c r="DP169" s="22"/>
      <c r="DQ169" s="25"/>
      <c r="DR169" s="91"/>
      <c r="DS169" s="23"/>
      <c r="DT169" s="91"/>
      <c r="DU169" s="22"/>
      <c r="DV169" s="24"/>
      <c r="DW169" s="22"/>
      <c r="DX169" s="25"/>
      <c r="DY169" s="91"/>
      <c r="DZ169" s="23"/>
      <c r="EA169" s="91"/>
      <c r="EB169" s="22"/>
      <c r="EC169" s="24"/>
      <c r="ED169" s="22"/>
      <c r="EE169" s="25"/>
      <c r="EF169" s="91"/>
      <c r="EG169" s="23"/>
      <c r="EH169" s="91"/>
      <c r="EI169" s="22"/>
      <c r="EJ169" s="24"/>
      <c r="EK169" s="22"/>
      <c r="EL169" s="25"/>
      <c r="EM169" s="91"/>
      <c r="EN169" s="23"/>
      <c r="EO169" s="91"/>
      <c r="EP169" s="22"/>
      <c r="EQ169" s="24"/>
      <c r="ER169" s="22"/>
      <c r="ES169" s="25"/>
      <c r="ET169" s="91"/>
      <c r="EU169" s="23"/>
      <c r="EV169" s="91"/>
      <c r="EW169" s="22"/>
      <c r="EX169" s="24"/>
      <c r="EY169" s="22"/>
      <c r="EZ169" s="25"/>
      <c r="FA169" s="91"/>
      <c r="FB169" s="23"/>
      <c r="FC169" s="91"/>
      <c r="FD169" s="22"/>
      <c r="FE169" s="24"/>
      <c r="FF169" s="22"/>
      <c r="FG169" s="25"/>
      <c r="FH169" s="91"/>
      <c r="FI169" s="23"/>
      <c r="FJ169" s="91"/>
      <c r="FK169" s="22"/>
      <c r="FL169" s="24"/>
      <c r="FM169" s="22"/>
      <c r="FN169" s="25"/>
      <c r="FO169" s="91"/>
      <c r="FP169" s="23"/>
      <c r="FQ169" s="91"/>
      <c r="FR169" s="22"/>
      <c r="FS169" s="24"/>
      <c r="FT169" s="22"/>
      <c r="FU169" s="25"/>
      <c r="FV169" s="91"/>
      <c r="FW169" s="23"/>
      <c r="FX169" s="91"/>
      <c r="FY169" s="22"/>
      <c r="FZ169" s="24"/>
      <c r="GA169" s="22"/>
      <c r="GB169" s="25"/>
      <c r="GC169" s="91"/>
      <c r="GD169" s="23"/>
      <c r="GE169" s="91"/>
      <c r="GF169" s="22"/>
      <c r="GG169" s="24"/>
      <c r="GH169" s="22"/>
      <c r="GI169" s="25"/>
      <c r="GJ169" s="91"/>
      <c r="GK169" s="23"/>
      <c r="GL169" s="91"/>
      <c r="GM169" s="22"/>
      <c r="GN169" s="24"/>
      <c r="GO169" s="22"/>
      <c r="GP169" s="25"/>
      <c r="GQ169" s="91"/>
      <c r="GR169" s="23"/>
      <c r="GS169" s="91"/>
      <c r="GT169" s="22"/>
      <c r="GU169" s="24"/>
      <c r="GV169" s="22"/>
      <c r="GW169" s="25"/>
      <c r="GX169" s="91"/>
      <c r="GY169" s="23"/>
      <c r="GZ169" s="91"/>
      <c r="HA169" s="22"/>
      <c r="HB169" s="24"/>
      <c r="HC169" s="22"/>
      <c r="HD169" s="25"/>
      <c r="HE169" s="91"/>
      <c r="HF169" s="23"/>
      <c r="HG169" s="91"/>
      <c r="HH169" s="22"/>
      <c r="HI169" s="24"/>
      <c r="HJ169" s="22"/>
      <c r="HK169" s="25"/>
      <c r="HL169" s="91"/>
      <c r="HM169" s="23"/>
      <c r="HN169" s="91"/>
      <c r="HO169" s="22"/>
      <c r="HP169" s="24"/>
      <c r="HQ169" s="22"/>
      <c r="HR169" s="25"/>
      <c r="HS169" s="91"/>
      <c r="HT169" s="23"/>
      <c r="HU169" s="91"/>
      <c r="HV169" s="22"/>
      <c r="HW169" s="24"/>
      <c r="HX169" s="22"/>
      <c r="HY169" s="25"/>
      <c r="HZ169" s="91"/>
      <c r="IA169" s="23"/>
      <c r="IB169" s="91"/>
      <c r="IC169" s="22"/>
      <c r="ID169" s="24"/>
      <c r="IE169" s="22"/>
      <c r="IF169" s="25"/>
      <c r="IG169" s="91"/>
      <c r="IH169" s="23"/>
      <c r="II169" s="91"/>
      <c r="IJ169" s="22"/>
      <c r="IK169" s="24"/>
      <c r="IL169" s="22"/>
      <c r="IM169" s="25"/>
      <c r="IN169" s="91"/>
      <c r="IO169" s="23"/>
      <c r="IP169" s="91"/>
      <c r="IQ169" s="22"/>
      <c r="IR169" s="24"/>
      <c r="IS169" s="22"/>
      <c r="IT169" s="25"/>
      <c r="IU169" s="91"/>
      <c r="IV169" s="23"/>
    </row>
    <row r="170" spans="1:256" s="26" customFormat="1" ht="31.5" x14ac:dyDescent="0.25">
      <c r="A170" s="58" t="s">
        <v>81</v>
      </c>
      <c r="B170" s="65" t="s">
        <v>96</v>
      </c>
      <c r="C170" s="39" t="s">
        <v>82</v>
      </c>
      <c r="D170" s="39"/>
      <c r="E170" s="39"/>
      <c r="F170" s="40">
        <f t="shared" si="48"/>
        <v>964.50099999999998</v>
      </c>
      <c r="G170" s="40">
        <f t="shared" si="48"/>
        <v>964.50099999999998</v>
      </c>
      <c r="H170" s="40">
        <f>H171</f>
        <v>1043.204</v>
      </c>
      <c r="I170" s="22"/>
      <c r="J170" s="91"/>
      <c r="K170" s="23"/>
      <c r="L170" s="91"/>
      <c r="M170" s="22"/>
      <c r="N170" s="24"/>
      <c r="O170" s="22"/>
      <c r="P170" s="25"/>
      <c r="Q170" s="91"/>
      <c r="R170" s="23"/>
      <c r="S170" s="91"/>
      <c r="T170" s="22"/>
      <c r="U170" s="24"/>
      <c r="V170" s="22"/>
      <c r="W170" s="25"/>
      <c r="X170" s="91"/>
      <c r="Y170" s="23"/>
      <c r="Z170" s="91"/>
      <c r="AA170" s="22"/>
      <c r="AB170" s="24"/>
      <c r="AC170" s="22"/>
      <c r="AD170" s="25"/>
      <c r="AE170" s="91"/>
      <c r="AF170" s="23"/>
      <c r="AG170" s="91"/>
      <c r="AH170" s="22"/>
      <c r="AI170" s="24"/>
      <c r="AJ170" s="22"/>
      <c r="AK170" s="25"/>
      <c r="AL170" s="91"/>
      <c r="AM170" s="23"/>
      <c r="AN170" s="91"/>
      <c r="AO170" s="22"/>
      <c r="AP170" s="24"/>
      <c r="AQ170" s="22"/>
      <c r="AR170" s="25"/>
      <c r="AS170" s="91"/>
      <c r="AT170" s="23"/>
      <c r="AU170" s="91"/>
      <c r="AV170" s="22"/>
      <c r="AW170" s="24"/>
      <c r="AX170" s="22"/>
      <c r="AY170" s="25"/>
      <c r="AZ170" s="91"/>
      <c r="BA170" s="23"/>
      <c r="BB170" s="91"/>
      <c r="BC170" s="22"/>
      <c r="BD170" s="24"/>
      <c r="BE170" s="22"/>
      <c r="BF170" s="25"/>
      <c r="BG170" s="91"/>
      <c r="BH170" s="23"/>
      <c r="BI170" s="91"/>
      <c r="BJ170" s="22"/>
      <c r="BK170" s="24"/>
      <c r="BL170" s="22"/>
      <c r="BM170" s="25"/>
      <c r="BN170" s="91"/>
      <c r="BO170" s="23"/>
      <c r="BP170" s="91"/>
      <c r="BQ170" s="22"/>
      <c r="BR170" s="24"/>
      <c r="BS170" s="22"/>
      <c r="BT170" s="25"/>
      <c r="BU170" s="91"/>
      <c r="BV170" s="23"/>
      <c r="BW170" s="91"/>
      <c r="BX170" s="22"/>
      <c r="BY170" s="24"/>
      <c r="BZ170" s="22"/>
      <c r="CA170" s="25"/>
      <c r="CB170" s="91"/>
      <c r="CC170" s="23"/>
      <c r="CD170" s="91"/>
      <c r="CE170" s="22"/>
      <c r="CF170" s="24"/>
      <c r="CG170" s="22"/>
      <c r="CH170" s="25"/>
      <c r="CI170" s="91"/>
      <c r="CJ170" s="23"/>
      <c r="CK170" s="91"/>
      <c r="CL170" s="22"/>
      <c r="CM170" s="24"/>
      <c r="CN170" s="22"/>
      <c r="CO170" s="25"/>
      <c r="CP170" s="91"/>
      <c r="CQ170" s="23"/>
      <c r="CR170" s="91"/>
      <c r="CS170" s="22"/>
      <c r="CT170" s="24"/>
      <c r="CU170" s="22"/>
      <c r="CV170" s="25"/>
      <c r="CW170" s="91"/>
      <c r="CX170" s="23"/>
      <c r="CY170" s="91"/>
      <c r="CZ170" s="22"/>
      <c r="DA170" s="24"/>
      <c r="DB170" s="22"/>
      <c r="DC170" s="25"/>
      <c r="DD170" s="91"/>
      <c r="DE170" s="23"/>
      <c r="DF170" s="91"/>
      <c r="DG170" s="22"/>
      <c r="DH170" s="24"/>
      <c r="DI170" s="22"/>
      <c r="DJ170" s="25"/>
      <c r="DK170" s="91"/>
      <c r="DL170" s="23"/>
      <c r="DM170" s="91"/>
      <c r="DN170" s="22"/>
      <c r="DO170" s="24"/>
      <c r="DP170" s="22"/>
      <c r="DQ170" s="25"/>
      <c r="DR170" s="91"/>
      <c r="DS170" s="23"/>
      <c r="DT170" s="91"/>
      <c r="DU170" s="22"/>
      <c r="DV170" s="24"/>
      <c r="DW170" s="22"/>
      <c r="DX170" s="25"/>
      <c r="DY170" s="91"/>
      <c r="DZ170" s="23"/>
      <c r="EA170" s="91"/>
      <c r="EB170" s="22"/>
      <c r="EC170" s="24"/>
      <c r="ED170" s="22"/>
      <c r="EE170" s="25"/>
      <c r="EF170" s="91"/>
      <c r="EG170" s="23"/>
      <c r="EH170" s="91"/>
      <c r="EI170" s="22"/>
      <c r="EJ170" s="24"/>
      <c r="EK170" s="22"/>
      <c r="EL170" s="25"/>
      <c r="EM170" s="91"/>
      <c r="EN170" s="23"/>
      <c r="EO170" s="91"/>
      <c r="EP170" s="22"/>
      <c r="EQ170" s="24"/>
      <c r="ER170" s="22"/>
      <c r="ES170" s="25"/>
      <c r="ET170" s="91"/>
      <c r="EU170" s="23"/>
      <c r="EV170" s="91"/>
      <c r="EW170" s="22"/>
      <c r="EX170" s="24"/>
      <c r="EY170" s="22"/>
      <c r="EZ170" s="25"/>
      <c r="FA170" s="91"/>
      <c r="FB170" s="23"/>
      <c r="FC170" s="91"/>
      <c r="FD170" s="22"/>
      <c r="FE170" s="24"/>
      <c r="FF170" s="22"/>
      <c r="FG170" s="25"/>
      <c r="FH170" s="91"/>
      <c r="FI170" s="23"/>
      <c r="FJ170" s="91"/>
      <c r="FK170" s="22"/>
      <c r="FL170" s="24"/>
      <c r="FM170" s="22"/>
      <c r="FN170" s="25"/>
      <c r="FO170" s="91"/>
      <c r="FP170" s="23"/>
      <c r="FQ170" s="91"/>
      <c r="FR170" s="22"/>
      <c r="FS170" s="24"/>
      <c r="FT170" s="22"/>
      <c r="FU170" s="25"/>
      <c r="FV170" s="91"/>
      <c r="FW170" s="23"/>
      <c r="FX170" s="91"/>
      <c r="FY170" s="22"/>
      <c r="FZ170" s="24"/>
      <c r="GA170" s="22"/>
      <c r="GB170" s="25"/>
      <c r="GC170" s="91"/>
      <c r="GD170" s="23"/>
      <c r="GE170" s="91"/>
      <c r="GF170" s="22"/>
      <c r="GG170" s="24"/>
      <c r="GH170" s="22"/>
      <c r="GI170" s="25"/>
      <c r="GJ170" s="91"/>
      <c r="GK170" s="23"/>
      <c r="GL170" s="91"/>
      <c r="GM170" s="22"/>
      <c r="GN170" s="24"/>
      <c r="GO170" s="22"/>
      <c r="GP170" s="25"/>
      <c r="GQ170" s="91"/>
      <c r="GR170" s="23"/>
      <c r="GS170" s="91"/>
      <c r="GT170" s="22"/>
      <c r="GU170" s="24"/>
      <c r="GV170" s="22"/>
      <c r="GW170" s="25"/>
      <c r="GX170" s="91"/>
      <c r="GY170" s="23"/>
      <c r="GZ170" s="91"/>
      <c r="HA170" s="22"/>
      <c r="HB170" s="24"/>
      <c r="HC170" s="22"/>
      <c r="HD170" s="25"/>
      <c r="HE170" s="91"/>
      <c r="HF170" s="23"/>
      <c r="HG170" s="91"/>
      <c r="HH170" s="22"/>
      <c r="HI170" s="24"/>
      <c r="HJ170" s="22"/>
      <c r="HK170" s="25"/>
      <c r="HL170" s="91"/>
      <c r="HM170" s="23"/>
      <c r="HN170" s="91"/>
      <c r="HO170" s="22"/>
      <c r="HP170" s="24"/>
      <c r="HQ170" s="22"/>
      <c r="HR170" s="25"/>
      <c r="HS170" s="91"/>
      <c r="HT170" s="23"/>
      <c r="HU170" s="91"/>
      <c r="HV170" s="22"/>
      <c r="HW170" s="24"/>
      <c r="HX170" s="22"/>
      <c r="HY170" s="25"/>
      <c r="HZ170" s="91"/>
      <c r="IA170" s="23"/>
      <c r="IB170" s="91"/>
      <c r="IC170" s="22"/>
      <c r="ID170" s="24"/>
      <c r="IE170" s="22"/>
      <c r="IF170" s="25"/>
      <c r="IG170" s="91"/>
      <c r="IH170" s="23"/>
      <c r="II170" s="91"/>
      <c r="IJ170" s="22"/>
      <c r="IK170" s="24"/>
      <c r="IL170" s="22"/>
      <c r="IM170" s="25"/>
      <c r="IN170" s="91"/>
      <c r="IO170" s="23"/>
      <c r="IP170" s="91"/>
      <c r="IQ170" s="22"/>
      <c r="IR170" s="24"/>
      <c r="IS170" s="22"/>
      <c r="IT170" s="25"/>
      <c r="IU170" s="91"/>
      <c r="IV170" s="23"/>
    </row>
    <row r="171" spans="1:256" s="4" customFormat="1" ht="47.25" x14ac:dyDescent="0.25">
      <c r="A171" s="58" t="s">
        <v>33</v>
      </c>
      <c r="B171" s="65" t="s">
        <v>96</v>
      </c>
      <c r="C171" s="39" t="s">
        <v>82</v>
      </c>
      <c r="D171" s="39" t="s">
        <v>12</v>
      </c>
      <c r="E171" s="39" t="s">
        <v>11</v>
      </c>
      <c r="F171" s="40">
        <v>964.50099999999998</v>
      </c>
      <c r="G171" s="40">
        <v>964.50099999999998</v>
      </c>
      <c r="H171" s="40">
        <v>1043.204</v>
      </c>
    </row>
    <row r="172" spans="1:256" s="4" customFormat="1" ht="31.5" x14ac:dyDescent="0.25">
      <c r="A172" s="68" t="s">
        <v>97</v>
      </c>
      <c r="B172" s="67" t="s">
        <v>98</v>
      </c>
      <c r="C172" s="64"/>
      <c r="D172" s="67"/>
      <c r="E172" s="67"/>
      <c r="F172" s="42">
        <f t="shared" ref="F172:H177" si="49">F173</f>
        <v>50.054600000000001</v>
      </c>
      <c r="G172" s="42">
        <f t="shared" si="49"/>
        <v>31.784000000000002</v>
      </c>
      <c r="H172" s="42">
        <f t="shared" si="49"/>
        <v>50</v>
      </c>
    </row>
    <row r="173" spans="1:256" s="4" customFormat="1" ht="15.75" x14ac:dyDescent="0.25">
      <c r="A173" s="71" t="s">
        <v>32</v>
      </c>
      <c r="B173" s="92" t="s">
        <v>99</v>
      </c>
      <c r="C173" s="93"/>
      <c r="D173" s="94"/>
      <c r="E173" s="94"/>
      <c r="F173" s="95">
        <f t="shared" si="49"/>
        <v>50.054600000000001</v>
      </c>
      <c r="G173" s="95">
        <f t="shared" si="49"/>
        <v>31.784000000000002</v>
      </c>
      <c r="H173" s="95">
        <f t="shared" si="49"/>
        <v>50</v>
      </c>
    </row>
    <row r="174" spans="1:256" s="4" customFormat="1" ht="15.75" x14ac:dyDescent="0.25">
      <c r="A174" s="8" t="s">
        <v>32</v>
      </c>
      <c r="B174" s="65" t="s">
        <v>100</v>
      </c>
      <c r="C174" s="31"/>
      <c r="D174" s="59"/>
      <c r="E174" s="59"/>
      <c r="F174" s="40">
        <f t="shared" si="49"/>
        <v>50.054600000000001</v>
      </c>
      <c r="G174" s="40">
        <f t="shared" si="49"/>
        <v>31.784000000000002</v>
      </c>
      <c r="H174" s="40">
        <f t="shared" si="49"/>
        <v>50</v>
      </c>
    </row>
    <row r="175" spans="1:256" s="4" customFormat="1" ht="30.75" customHeight="1" x14ac:dyDescent="0.25">
      <c r="A175" s="51" t="s">
        <v>101</v>
      </c>
      <c r="B175" s="31" t="s">
        <v>158</v>
      </c>
      <c r="C175" s="39"/>
      <c r="D175" s="39"/>
      <c r="E175" s="59"/>
      <c r="F175" s="40">
        <f>F176+F179</f>
        <v>50.054600000000001</v>
      </c>
      <c r="G175" s="40">
        <f t="shared" ref="G175:H175" si="50">G176+G179</f>
        <v>31.784000000000002</v>
      </c>
      <c r="H175" s="40">
        <f t="shared" si="50"/>
        <v>50</v>
      </c>
    </row>
    <row r="176" spans="1:256" s="4" customFormat="1" ht="38.25" customHeight="1" x14ac:dyDescent="0.25">
      <c r="A176" s="51" t="s">
        <v>9</v>
      </c>
      <c r="B176" s="31" t="s">
        <v>158</v>
      </c>
      <c r="C176" s="59">
        <v>200</v>
      </c>
      <c r="D176" s="39"/>
      <c r="E176" s="39"/>
      <c r="F176" s="40">
        <f t="shared" si="49"/>
        <v>48.7</v>
      </c>
      <c r="G176" s="40">
        <f t="shared" si="49"/>
        <v>30.484000000000002</v>
      </c>
      <c r="H176" s="40">
        <f t="shared" ref="H176:H177" si="51">H177</f>
        <v>48.7</v>
      </c>
    </row>
    <row r="177" spans="1:8" s="4" customFormat="1" ht="31.5" x14ac:dyDescent="0.25">
      <c r="A177" s="51" t="s">
        <v>45</v>
      </c>
      <c r="B177" s="31" t="s">
        <v>158</v>
      </c>
      <c r="C177" s="59">
        <v>240</v>
      </c>
      <c r="D177" s="39"/>
      <c r="E177" s="39"/>
      <c r="F177" s="40">
        <f t="shared" si="49"/>
        <v>48.7</v>
      </c>
      <c r="G177" s="40">
        <f t="shared" si="49"/>
        <v>30.484000000000002</v>
      </c>
      <c r="H177" s="40">
        <f t="shared" si="51"/>
        <v>48.7</v>
      </c>
    </row>
    <row r="178" spans="1:8" s="4" customFormat="1" ht="21.75" customHeight="1" x14ac:dyDescent="0.25">
      <c r="A178" s="51" t="s">
        <v>26</v>
      </c>
      <c r="B178" s="31" t="s">
        <v>158</v>
      </c>
      <c r="C178" s="59">
        <v>240</v>
      </c>
      <c r="D178" s="39" t="s">
        <v>12</v>
      </c>
      <c r="E178" s="39" t="s">
        <v>27</v>
      </c>
      <c r="F178" s="49">
        <v>48.7</v>
      </c>
      <c r="G178" s="49">
        <f>48.7-18.216</f>
        <v>30.484000000000002</v>
      </c>
      <c r="H178" s="40">
        <v>48.7</v>
      </c>
    </row>
    <row r="179" spans="1:8" s="4" customFormat="1" ht="21.75" customHeight="1" x14ac:dyDescent="0.25">
      <c r="A179" s="58" t="s">
        <v>13</v>
      </c>
      <c r="B179" s="31" t="s">
        <v>158</v>
      </c>
      <c r="C179" s="59">
        <v>800</v>
      </c>
      <c r="D179" s="39"/>
      <c r="E179" s="39"/>
      <c r="F179" s="49">
        <f>F180</f>
        <v>1.3546</v>
      </c>
      <c r="G179" s="49">
        <f t="shared" ref="G179:H179" si="52">G180</f>
        <v>1.3</v>
      </c>
      <c r="H179" s="49">
        <f t="shared" si="52"/>
        <v>1.3</v>
      </c>
    </row>
    <row r="180" spans="1:8" s="4" customFormat="1" ht="21.75" customHeight="1" x14ac:dyDescent="0.25">
      <c r="A180" s="51" t="s">
        <v>214</v>
      </c>
      <c r="B180" s="31" t="s">
        <v>158</v>
      </c>
      <c r="C180" s="59">
        <v>850</v>
      </c>
      <c r="D180" s="39"/>
      <c r="E180" s="39"/>
      <c r="F180" s="49">
        <f>F181</f>
        <v>1.3546</v>
      </c>
      <c r="G180" s="49">
        <f t="shared" ref="G180:H180" si="53">G181</f>
        <v>1.3</v>
      </c>
      <c r="H180" s="49">
        <f t="shared" si="53"/>
        <v>1.3</v>
      </c>
    </row>
    <row r="181" spans="1:8" s="4" customFormat="1" ht="21.75" customHeight="1" x14ac:dyDescent="0.25">
      <c r="A181" s="51" t="s">
        <v>26</v>
      </c>
      <c r="B181" s="31" t="s">
        <v>158</v>
      </c>
      <c r="C181" s="59">
        <v>850</v>
      </c>
      <c r="D181" s="39" t="s">
        <v>12</v>
      </c>
      <c r="E181" s="39" t="s">
        <v>27</v>
      </c>
      <c r="F181" s="49">
        <f>1.3+0.0546</f>
        <v>1.3546</v>
      </c>
      <c r="G181" s="49">
        <v>1.3</v>
      </c>
      <c r="H181" s="40">
        <v>1.3</v>
      </c>
    </row>
    <row r="182" spans="1:8" s="4" customFormat="1" ht="47.25" x14ac:dyDescent="0.25">
      <c r="A182" s="68" t="s">
        <v>213</v>
      </c>
      <c r="B182" s="67" t="s">
        <v>102</v>
      </c>
      <c r="C182" s="64"/>
      <c r="D182" s="67"/>
      <c r="E182" s="67"/>
      <c r="F182" s="42">
        <f>F183</f>
        <v>1280.9566</v>
      </c>
      <c r="G182" s="42">
        <f t="shared" ref="G182:H182" si="54">G183</f>
        <v>2615.2400000000002</v>
      </c>
      <c r="H182" s="42">
        <f t="shared" si="54"/>
        <v>2970.2230000000004</v>
      </c>
    </row>
    <row r="183" spans="1:8" s="4" customFormat="1" ht="15.75" x14ac:dyDescent="0.25">
      <c r="A183" s="8" t="s">
        <v>103</v>
      </c>
      <c r="B183" s="9" t="s">
        <v>104</v>
      </c>
      <c r="C183" s="39"/>
      <c r="D183" s="59"/>
      <c r="E183" s="59"/>
      <c r="F183" s="40">
        <f t="shared" ref="F183:G183" si="55">F184</f>
        <v>1280.9566</v>
      </c>
      <c r="G183" s="40">
        <f t="shared" si="55"/>
        <v>2615.2400000000002</v>
      </c>
      <c r="H183" s="40">
        <f>H184</f>
        <v>2970.2230000000004</v>
      </c>
    </row>
    <row r="184" spans="1:8" s="4" customFormat="1" ht="15.75" x14ac:dyDescent="0.25">
      <c r="A184" s="8" t="s">
        <v>103</v>
      </c>
      <c r="B184" s="9" t="s">
        <v>105</v>
      </c>
      <c r="C184" s="39"/>
      <c r="D184" s="59"/>
      <c r="E184" s="59"/>
      <c r="F184" s="40">
        <f>F188+F196+F200+F204+F208+F224+F228+F229+F243+F247+F216+F189+F236</f>
        <v>1280.9566</v>
      </c>
      <c r="G184" s="40">
        <f>G188+G193+G197+G224+G225+G229+G244+G201+G205+G240+G220</f>
        <v>2615.2400000000002</v>
      </c>
      <c r="H184" s="40">
        <f>H188+H193+H197+H224+H225+H229+H244+H201+H205+H240</f>
        <v>2970.2230000000004</v>
      </c>
    </row>
    <row r="185" spans="1:8" s="4" customFormat="1" ht="31.5" x14ac:dyDescent="0.25">
      <c r="A185" s="8" t="s">
        <v>106</v>
      </c>
      <c r="B185" s="9" t="s">
        <v>107</v>
      </c>
      <c r="C185" s="39"/>
      <c r="D185" s="59"/>
      <c r="E185" s="59"/>
      <c r="F185" s="40">
        <f t="shared" ref="F185:G187" si="56">F186</f>
        <v>340.14400000000001</v>
      </c>
      <c r="G185" s="40">
        <f t="shared" si="56"/>
        <v>406.37599999999998</v>
      </c>
      <c r="H185" s="40">
        <f>H186</f>
        <v>406.37599999999998</v>
      </c>
    </row>
    <row r="186" spans="1:8" s="4" customFormat="1" ht="15.75" x14ac:dyDescent="0.25">
      <c r="A186" s="60" t="s">
        <v>15</v>
      </c>
      <c r="B186" s="9" t="s">
        <v>107</v>
      </c>
      <c r="C186" s="39" t="s">
        <v>16</v>
      </c>
      <c r="D186" s="59"/>
      <c r="E186" s="59"/>
      <c r="F186" s="40">
        <f t="shared" si="56"/>
        <v>340.14400000000001</v>
      </c>
      <c r="G186" s="40">
        <f t="shared" si="56"/>
        <v>406.37599999999998</v>
      </c>
      <c r="H186" s="40">
        <f>H187</f>
        <v>406.37599999999998</v>
      </c>
    </row>
    <row r="187" spans="1:8" s="4" customFormat="1" ht="31.5" x14ac:dyDescent="0.25">
      <c r="A187" s="61" t="s">
        <v>108</v>
      </c>
      <c r="B187" s="9" t="s">
        <v>107</v>
      </c>
      <c r="C187" s="39" t="s">
        <v>109</v>
      </c>
      <c r="D187" s="59"/>
      <c r="E187" s="59"/>
      <c r="F187" s="40">
        <f t="shared" si="56"/>
        <v>340.14400000000001</v>
      </c>
      <c r="G187" s="40">
        <f t="shared" si="56"/>
        <v>406.37599999999998</v>
      </c>
      <c r="H187" s="40">
        <f>H188</f>
        <v>406.37599999999998</v>
      </c>
    </row>
    <row r="188" spans="1:8" s="4" customFormat="1" ht="15.75" x14ac:dyDescent="0.25">
      <c r="A188" s="60" t="s">
        <v>19</v>
      </c>
      <c r="B188" s="9" t="s">
        <v>107</v>
      </c>
      <c r="C188" s="39" t="s">
        <v>109</v>
      </c>
      <c r="D188" s="59">
        <v>10</v>
      </c>
      <c r="E188" s="39" t="s">
        <v>12</v>
      </c>
      <c r="F188" s="49">
        <f>406.376-66.232</f>
        <v>340.14400000000001</v>
      </c>
      <c r="G188" s="49">
        <v>406.37599999999998</v>
      </c>
      <c r="H188" s="40">
        <v>406.37599999999998</v>
      </c>
    </row>
    <row r="189" spans="1:8" s="4" customFormat="1" ht="51" customHeight="1" x14ac:dyDescent="0.25">
      <c r="A189" s="3" t="s">
        <v>236</v>
      </c>
      <c r="B189" s="9" t="s">
        <v>237</v>
      </c>
      <c r="C189" s="39"/>
      <c r="D189" s="59"/>
      <c r="E189" s="39"/>
      <c r="F189" s="49">
        <f t="shared" ref="F189:G191" si="57">F190</f>
        <v>54</v>
      </c>
      <c r="G189" s="49">
        <f t="shared" si="57"/>
        <v>0</v>
      </c>
      <c r="H189" s="40">
        <v>0</v>
      </c>
    </row>
    <row r="190" spans="1:8" s="4" customFormat="1" ht="31.5" x14ac:dyDescent="0.25">
      <c r="A190" s="55" t="s">
        <v>9</v>
      </c>
      <c r="B190" s="9" t="s">
        <v>237</v>
      </c>
      <c r="C190" s="39" t="s">
        <v>10</v>
      </c>
      <c r="D190" s="59"/>
      <c r="E190" s="39"/>
      <c r="F190" s="49">
        <f t="shared" si="57"/>
        <v>54</v>
      </c>
      <c r="G190" s="49">
        <f t="shared" si="57"/>
        <v>0</v>
      </c>
      <c r="H190" s="40">
        <v>0</v>
      </c>
    </row>
    <row r="191" spans="1:8" s="4" customFormat="1" ht="31.5" x14ac:dyDescent="0.25">
      <c r="A191" s="55" t="s">
        <v>122</v>
      </c>
      <c r="B191" s="9" t="s">
        <v>237</v>
      </c>
      <c r="C191" s="39" t="s">
        <v>83</v>
      </c>
      <c r="D191" s="59"/>
      <c r="E191" s="39"/>
      <c r="F191" s="49">
        <f t="shared" si="57"/>
        <v>54</v>
      </c>
      <c r="G191" s="49">
        <f t="shared" si="57"/>
        <v>0</v>
      </c>
      <c r="H191" s="40">
        <v>0</v>
      </c>
    </row>
    <row r="192" spans="1:8" s="4" customFormat="1" ht="15.75" x14ac:dyDescent="0.25">
      <c r="A192" s="106" t="s">
        <v>163</v>
      </c>
      <c r="B192" s="9" t="s">
        <v>237</v>
      </c>
      <c r="C192" s="39" t="s">
        <v>83</v>
      </c>
      <c r="D192" s="39" t="s">
        <v>22</v>
      </c>
      <c r="E192" s="39" t="s">
        <v>21</v>
      </c>
      <c r="F192" s="49">
        <v>54</v>
      </c>
      <c r="G192" s="49">
        <v>0</v>
      </c>
      <c r="H192" s="40">
        <v>0</v>
      </c>
    </row>
    <row r="193" spans="1:8" s="4" customFormat="1" ht="47.25" x14ac:dyDescent="0.25">
      <c r="A193" s="8" t="s">
        <v>110</v>
      </c>
      <c r="B193" s="9" t="s">
        <v>111</v>
      </c>
      <c r="C193" s="56"/>
      <c r="D193" s="57"/>
      <c r="E193" s="57"/>
      <c r="F193" s="40">
        <f t="shared" ref="F193:G195" si="58">F194</f>
        <v>50</v>
      </c>
      <c r="G193" s="40">
        <f t="shared" si="58"/>
        <v>50</v>
      </c>
      <c r="H193" s="40">
        <f>H194</f>
        <v>50</v>
      </c>
    </row>
    <row r="194" spans="1:8" s="4" customFormat="1" ht="15.75" x14ac:dyDescent="0.25">
      <c r="A194" s="58" t="s">
        <v>13</v>
      </c>
      <c r="B194" s="9" t="s">
        <v>111</v>
      </c>
      <c r="C194" s="39" t="s">
        <v>14</v>
      </c>
      <c r="D194" s="57"/>
      <c r="E194" s="57"/>
      <c r="F194" s="40">
        <f t="shared" si="58"/>
        <v>50</v>
      </c>
      <c r="G194" s="40">
        <f t="shared" si="58"/>
        <v>50</v>
      </c>
      <c r="H194" s="40">
        <f>H195</f>
        <v>50</v>
      </c>
    </row>
    <row r="195" spans="1:8" s="4" customFormat="1" ht="15.75" x14ac:dyDescent="0.25">
      <c r="A195" s="58" t="s">
        <v>112</v>
      </c>
      <c r="B195" s="9" t="s">
        <v>111</v>
      </c>
      <c r="C195" s="39" t="s">
        <v>113</v>
      </c>
      <c r="D195" s="57"/>
      <c r="E195" s="57"/>
      <c r="F195" s="40">
        <f t="shared" si="58"/>
        <v>50</v>
      </c>
      <c r="G195" s="40">
        <f t="shared" si="58"/>
        <v>50</v>
      </c>
      <c r="H195" s="40">
        <f>H196</f>
        <v>50</v>
      </c>
    </row>
    <row r="196" spans="1:8" s="4" customFormat="1" ht="15.75" x14ac:dyDescent="0.25">
      <c r="A196" s="58" t="s">
        <v>35</v>
      </c>
      <c r="B196" s="9" t="s">
        <v>111</v>
      </c>
      <c r="C196" s="39" t="s">
        <v>113</v>
      </c>
      <c r="D196" s="39" t="s">
        <v>12</v>
      </c>
      <c r="E196" s="39">
        <v>11</v>
      </c>
      <c r="F196" s="49">
        <v>50</v>
      </c>
      <c r="G196" s="49">
        <v>50</v>
      </c>
      <c r="H196" s="40">
        <v>50</v>
      </c>
    </row>
    <row r="197" spans="1:8" ht="47.25" x14ac:dyDescent="0.25">
      <c r="A197" s="8" t="s">
        <v>63</v>
      </c>
      <c r="B197" s="9" t="s">
        <v>175</v>
      </c>
      <c r="C197" s="30"/>
      <c r="D197" s="31"/>
      <c r="E197" s="31"/>
      <c r="F197" s="40">
        <f>F198</f>
        <v>0</v>
      </c>
      <c r="G197" s="40">
        <f t="shared" ref="G197:H199" si="59">G198</f>
        <v>1769.9960000000001</v>
      </c>
      <c r="H197" s="40">
        <f t="shared" si="59"/>
        <v>1840.7950000000001</v>
      </c>
    </row>
    <row r="198" spans="1:8" ht="31.5" x14ac:dyDescent="0.25">
      <c r="A198" s="8" t="s">
        <v>44</v>
      </c>
      <c r="B198" s="9" t="s">
        <v>175</v>
      </c>
      <c r="C198" s="30">
        <v>200</v>
      </c>
      <c r="D198" s="31"/>
      <c r="E198" s="31"/>
      <c r="F198" s="40">
        <f>F199</f>
        <v>0</v>
      </c>
      <c r="G198" s="40">
        <f t="shared" si="59"/>
        <v>1769.9960000000001</v>
      </c>
      <c r="H198" s="40">
        <f t="shared" si="59"/>
        <v>1840.7950000000001</v>
      </c>
    </row>
    <row r="199" spans="1:8" ht="31.5" x14ac:dyDescent="0.25">
      <c r="A199" s="3" t="s">
        <v>45</v>
      </c>
      <c r="B199" s="9" t="s">
        <v>175</v>
      </c>
      <c r="C199" s="30">
        <v>240</v>
      </c>
      <c r="D199" s="31"/>
      <c r="E199" s="31"/>
      <c r="F199" s="40">
        <f>F200</f>
        <v>0</v>
      </c>
      <c r="G199" s="40">
        <f t="shared" si="59"/>
        <v>1769.9960000000001</v>
      </c>
      <c r="H199" s="40">
        <f t="shared" si="59"/>
        <v>1840.7950000000001</v>
      </c>
    </row>
    <row r="200" spans="1:8" ht="15.75" x14ac:dyDescent="0.25">
      <c r="A200" s="71" t="s">
        <v>31</v>
      </c>
      <c r="B200" s="9" t="s">
        <v>175</v>
      </c>
      <c r="C200" s="30">
        <v>240</v>
      </c>
      <c r="D200" s="31" t="s">
        <v>11</v>
      </c>
      <c r="E200" s="31" t="s">
        <v>20</v>
      </c>
      <c r="F200" s="40">
        <v>0</v>
      </c>
      <c r="G200" s="40">
        <v>1769.9960000000001</v>
      </c>
      <c r="H200" s="40">
        <v>1840.7950000000001</v>
      </c>
    </row>
    <row r="201" spans="1:8" s="4" customFormat="1" ht="63" x14ac:dyDescent="0.25">
      <c r="A201" s="52" t="s">
        <v>195</v>
      </c>
      <c r="B201" s="96" t="s">
        <v>196</v>
      </c>
      <c r="C201" s="39"/>
      <c r="D201" s="59"/>
      <c r="E201" s="59"/>
      <c r="F201" s="40">
        <f>F202</f>
        <v>224.94551999999999</v>
      </c>
      <c r="G201" s="40">
        <f t="shared" ref="G201:H201" si="60">G202</f>
        <v>0</v>
      </c>
      <c r="H201" s="40">
        <f t="shared" si="60"/>
        <v>0</v>
      </c>
    </row>
    <row r="202" spans="1:8" s="4" customFormat="1" ht="24" customHeight="1" x14ac:dyDescent="0.25">
      <c r="A202" s="52" t="s">
        <v>210</v>
      </c>
      <c r="B202" s="96" t="s">
        <v>194</v>
      </c>
      <c r="C202" s="31" t="s">
        <v>18</v>
      </c>
      <c r="D202" s="59"/>
      <c r="E202" s="59"/>
      <c r="F202" s="40">
        <f>F203</f>
        <v>224.94551999999999</v>
      </c>
      <c r="G202" s="40">
        <f t="shared" ref="G202:H203" si="61">G203</f>
        <v>0</v>
      </c>
      <c r="H202" s="40">
        <f t="shared" si="61"/>
        <v>0</v>
      </c>
    </row>
    <row r="203" spans="1:8" s="4" customFormat="1" ht="24" customHeight="1" x14ac:dyDescent="0.25">
      <c r="A203" s="52" t="s">
        <v>87</v>
      </c>
      <c r="B203" s="96" t="s">
        <v>194</v>
      </c>
      <c r="C203" s="31" t="s">
        <v>88</v>
      </c>
      <c r="D203" s="59"/>
      <c r="E203" s="59"/>
      <c r="F203" s="40">
        <f>F204</f>
        <v>224.94551999999999</v>
      </c>
      <c r="G203" s="40">
        <f t="shared" si="61"/>
        <v>0</v>
      </c>
      <c r="H203" s="40">
        <f t="shared" si="61"/>
        <v>0</v>
      </c>
    </row>
    <row r="204" spans="1:8" s="4" customFormat="1" ht="24" customHeight="1" x14ac:dyDescent="0.25">
      <c r="A204" s="3" t="s">
        <v>23</v>
      </c>
      <c r="B204" s="96" t="s">
        <v>194</v>
      </c>
      <c r="C204" s="31" t="s">
        <v>88</v>
      </c>
      <c r="D204" s="39" t="s">
        <v>11</v>
      </c>
      <c r="E204" s="59">
        <v>12</v>
      </c>
      <c r="F204" s="40">
        <v>224.94551999999999</v>
      </c>
      <c r="G204" s="40">
        <v>0</v>
      </c>
      <c r="H204" s="40">
        <v>0</v>
      </c>
    </row>
    <row r="205" spans="1:8" s="4" customFormat="1" ht="24" customHeight="1" x14ac:dyDescent="0.25">
      <c r="A205" s="3" t="s">
        <v>114</v>
      </c>
      <c r="B205" s="96" t="s">
        <v>115</v>
      </c>
      <c r="C205" s="39"/>
      <c r="D205" s="59"/>
      <c r="E205" s="59"/>
      <c r="F205" s="40">
        <f>F206+F210</f>
        <v>30.4</v>
      </c>
      <c r="G205" s="40">
        <f t="shared" ref="G205:H205" si="62">G206+G210</f>
        <v>40</v>
      </c>
      <c r="H205" s="40">
        <f t="shared" si="62"/>
        <v>40</v>
      </c>
    </row>
    <row r="206" spans="1:8" s="4" customFormat="1" ht="33" customHeight="1" x14ac:dyDescent="0.25">
      <c r="A206" s="51" t="s">
        <v>9</v>
      </c>
      <c r="B206" s="96" t="s">
        <v>115</v>
      </c>
      <c r="C206" s="39" t="s">
        <v>10</v>
      </c>
      <c r="D206" s="59"/>
      <c r="E206" s="59"/>
      <c r="F206" s="40">
        <f t="shared" ref="F206:G207" si="63">F207</f>
        <v>30.4</v>
      </c>
      <c r="G206" s="40">
        <f t="shared" si="63"/>
        <v>40</v>
      </c>
      <c r="H206" s="40">
        <f>H207</f>
        <v>40</v>
      </c>
    </row>
    <row r="207" spans="1:8" s="4" customFormat="1" ht="33" customHeight="1" x14ac:dyDescent="0.25">
      <c r="A207" s="3" t="s">
        <v>45</v>
      </c>
      <c r="B207" s="96" t="s">
        <v>115</v>
      </c>
      <c r="C207" s="39" t="s">
        <v>83</v>
      </c>
      <c r="D207" s="59"/>
      <c r="E207" s="59"/>
      <c r="F207" s="40">
        <f t="shared" si="63"/>
        <v>30.4</v>
      </c>
      <c r="G207" s="40">
        <f t="shared" si="63"/>
        <v>40</v>
      </c>
      <c r="H207" s="40">
        <f>H208</f>
        <v>40</v>
      </c>
    </row>
    <row r="208" spans="1:8" s="4" customFormat="1" ht="26.25" customHeight="1" x14ac:dyDescent="0.25">
      <c r="A208" s="3" t="s">
        <v>23</v>
      </c>
      <c r="B208" s="96" t="s">
        <v>115</v>
      </c>
      <c r="C208" s="39" t="s">
        <v>83</v>
      </c>
      <c r="D208" s="39" t="s">
        <v>11</v>
      </c>
      <c r="E208" s="59">
        <v>12</v>
      </c>
      <c r="F208" s="49">
        <v>30.4</v>
      </c>
      <c r="G208" s="49">
        <v>40</v>
      </c>
      <c r="H208" s="40">
        <v>40</v>
      </c>
    </row>
    <row r="209" spans="1:8" s="4" customFormat="1" ht="0.75" customHeight="1" x14ac:dyDescent="0.25">
      <c r="A209" s="66" t="s">
        <v>152</v>
      </c>
      <c r="B209" s="9" t="s">
        <v>154</v>
      </c>
      <c r="C209" s="39"/>
      <c r="D209" s="39"/>
      <c r="E209" s="59"/>
      <c r="F209" s="49">
        <f>F210</f>
        <v>0</v>
      </c>
      <c r="G209" s="49">
        <f t="shared" ref="G209:H211" si="64">G210</f>
        <v>0</v>
      </c>
      <c r="H209" s="49">
        <f t="shared" si="64"/>
        <v>0</v>
      </c>
    </row>
    <row r="210" spans="1:8" s="4" customFormat="1" ht="28.5" hidden="1" customHeight="1" x14ac:dyDescent="0.25">
      <c r="A210" s="97" t="s">
        <v>87</v>
      </c>
      <c r="B210" s="9" t="s">
        <v>154</v>
      </c>
      <c r="C210" s="39" t="s">
        <v>14</v>
      </c>
      <c r="D210" s="39"/>
      <c r="E210" s="59"/>
      <c r="F210" s="49">
        <f>F211</f>
        <v>0</v>
      </c>
      <c r="G210" s="49">
        <f t="shared" si="64"/>
        <v>0</v>
      </c>
      <c r="H210" s="49">
        <f t="shared" si="64"/>
        <v>0</v>
      </c>
    </row>
    <row r="211" spans="1:8" s="4" customFormat="1" ht="22.5" hidden="1" customHeight="1" x14ac:dyDescent="0.25">
      <c r="A211" s="97" t="s">
        <v>165</v>
      </c>
      <c r="B211" s="9" t="s">
        <v>154</v>
      </c>
      <c r="C211" s="39" t="s">
        <v>166</v>
      </c>
      <c r="D211" s="39"/>
      <c r="E211" s="59"/>
      <c r="F211" s="49">
        <f>F212</f>
        <v>0</v>
      </c>
      <c r="G211" s="49">
        <f t="shared" si="64"/>
        <v>0</v>
      </c>
      <c r="H211" s="49">
        <f t="shared" si="64"/>
        <v>0</v>
      </c>
    </row>
    <row r="212" spans="1:8" s="4" customFormat="1" ht="26.25" hidden="1" customHeight="1" x14ac:dyDescent="0.25">
      <c r="A212" s="88" t="s">
        <v>153</v>
      </c>
      <c r="B212" s="9" t="s">
        <v>154</v>
      </c>
      <c r="C212" s="39" t="s">
        <v>83</v>
      </c>
      <c r="D212" s="39" t="s">
        <v>12</v>
      </c>
      <c r="E212" s="39" t="s">
        <v>25</v>
      </c>
      <c r="F212" s="40">
        <v>0</v>
      </c>
      <c r="G212" s="49">
        <v>0</v>
      </c>
      <c r="H212" s="40">
        <v>0</v>
      </c>
    </row>
    <row r="213" spans="1:8" s="4" customFormat="1" ht="55.5" customHeight="1" x14ac:dyDescent="0.25">
      <c r="A213" s="8" t="s">
        <v>220</v>
      </c>
      <c r="B213" s="31" t="s">
        <v>221</v>
      </c>
      <c r="C213" s="39"/>
      <c r="D213" s="39"/>
      <c r="E213" s="39"/>
      <c r="F213" s="49">
        <f t="shared" ref="F213:H215" si="65">F214</f>
        <v>10</v>
      </c>
      <c r="G213" s="49">
        <f t="shared" si="65"/>
        <v>0</v>
      </c>
      <c r="H213" s="49">
        <f t="shared" si="65"/>
        <v>0</v>
      </c>
    </row>
    <row r="214" spans="1:8" s="4" customFormat="1" ht="26.25" customHeight="1" x14ac:dyDescent="0.25">
      <c r="A214" s="52" t="s">
        <v>222</v>
      </c>
      <c r="B214" s="31" t="s">
        <v>221</v>
      </c>
      <c r="C214" s="39" t="s">
        <v>14</v>
      </c>
      <c r="D214" s="31"/>
      <c r="E214" s="31"/>
      <c r="F214" s="40">
        <f t="shared" si="65"/>
        <v>10</v>
      </c>
      <c r="G214" s="40">
        <f t="shared" si="65"/>
        <v>0</v>
      </c>
      <c r="H214" s="40">
        <f t="shared" si="65"/>
        <v>0</v>
      </c>
    </row>
    <row r="215" spans="1:8" s="4" customFormat="1" ht="26.25" customHeight="1" x14ac:dyDescent="0.25">
      <c r="A215" s="52" t="s">
        <v>223</v>
      </c>
      <c r="B215" s="31" t="s">
        <v>221</v>
      </c>
      <c r="C215" s="39" t="s">
        <v>224</v>
      </c>
      <c r="D215" s="31"/>
      <c r="E215" s="31"/>
      <c r="F215" s="40">
        <f t="shared" si="65"/>
        <v>10</v>
      </c>
      <c r="G215" s="40">
        <f t="shared" si="65"/>
        <v>0</v>
      </c>
      <c r="H215" s="40">
        <f t="shared" si="65"/>
        <v>0</v>
      </c>
    </row>
    <row r="216" spans="1:8" s="4" customFormat="1" ht="44.25" customHeight="1" x14ac:dyDescent="0.25">
      <c r="A216" s="8" t="s">
        <v>48</v>
      </c>
      <c r="B216" s="31" t="s">
        <v>221</v>
      </c>
      <c r="C216" s="30">
        <v>850</v>
      </c>
      <c r="D216" s="31" t="s">
        <v>17</v>
      </c>
      <c r="E216" s="31" t="s">
        <v>145</v>
      </c>
      <c r="F216" s="40">
        <v>10</v>
      </c>
      <c r="G216" s="49">
        <v>0</v>
      </c>
      <c r="H216" s="40">
        <v>0</v>
      </c>
    </row>
    <row r="217" spans="1:8" s="4" customFormat="1" ht="36" customHeight="1" x14ac:dyDescent="0.25">
      <c r="A217" s="105" t="s">
        <v>225</v>
      </c>
      <c r="B217" s="31" t="s">
        <v>226</v>
      </c>
      <c r="C217" s="30"/>
      <c r="D217" s="31"/>
      <c r="E217" s="31"/>
      <c r="F217" s="40">
        <f>F218</f>
        <v>0</v>
      </c>
      <c r="G217" s="40">
        <f t="shared" ref="G217:H219" si="66">G218</f>
        <v>75.816000000000003</v>
      </c>
      <c r="H217" s="40">
        <f t="shared" si="66"/>
        <v>0</v>
      </c>
    </row>
    <row r="218" spans="1:8" s="4" customFormat="1" ht="36.75" customHeight="1" x14ac:dyDescent="0.25">
      <c r="A218" s="8" t="s">
        <v>44</v>
      </c>
      <c r="B218" s="31" t="s">
        <v>226</v>
      </c>
      <c r="C218" s="39" t="s">
        <v>10</v>
      </c>
      <c r="D218" s="39"/>
      <c r="E218" s="59"/>
      <c r="F218" s="49">
        <f>F219</f>
        <v>0</v>
      </c>
      <c r="G218" s="49">
        <f t="shared" si="66"/>
        <v>75.816000000000003</v>
      </c>
      <c r="H218" s="49">
        <f t="shared" si="66"/>
        <v>0</v>
      </c>
    </row>
    <row r="219" spans="1:8" s="4" customFormat="1" ht="35.25" customHeight="1" x14ac:dyDescent="0.25">
      <c r="A219" s="50" t="s">
        <v>45</v>
      </c>
      <c r="B219" s="31" t="s">
        <v>226</v>
      </c>
      <c r="C219" s="39" t="s">
        <v>83</v>
      </c>
      <c r="D219" s="39"/>
      <c r="E219" s="59"/>
      <c r="F219" s="49">
        <f>F220</f>
        <v>0</v>
      </c>
      <c r="G219" s="49">
        <f t="shared" si="66"/>
        <v>75.816000000000003</v>
      </c>
      <c r="H219" s="49">
        <f t="shared" si="66"/>
        <v>0</v>
      </c>
    </row>
    <row r="220" spans="1:8" s="4" customFormat="1" ht="30" customHeight="1" x14ac:dyDescent="0.25">
      <c r="A220" s="52" t="s">
        <v>29</v>
      </c>
      <c r="B220" s="31" t="s">
        <v>226</v>
      </c>
      <c r="C220" s="39" t="s">
        <v>83</v>
      </c>
      <c r="D220" s="39" t="s">
        <v>22</v>
      </c>
      <c r="E220" s="39" t="s">
        <v>17</v>
      </c>
      <c r="F220" s="49">
        <v>0</v>
      </c>
      <c r="G220" s="49">
        <v>75.816000000000003</v>
      </c>
      <c r="H220" s="40">
        <v>0</v>
      </c>
    </row>
    <row r="221" spans="1:8" s="4" customFormat="1" ht="32.25" customHeight="1" x14ac:dyDescent="0.25">
      <c r="A221" s="8" t="s">
        <v>150</v>
      </c>
      <c r="B221" s="9" t="s">
        <v>151</v>
      </c>
      <c r="C221" s="39"/>
      <c r="D221" s="39"/>
      <c r="E221" s="59"/>
      <c r="F221" s="49">
        <f>F222</f>
        <v>240</v>
      </c>
      <c r="G221" s="49">
        <f t="shared" ref="G221:H223" si="67">G222</f>
        <v>0</v>
      </c>
      <c r="H221" s="49">
        <f t="shared" si="67"/>
        <v>210</v>
      </c>
    </row>
    <row r="222" spans="1:8" s="4" customFormat="1" ht="28.5" customHeight="1" x14ac:dyDescent="0.25">
      <c r="A222" s="8" t="s">
        <v>44</v>
      </c>
      <c r="B222" s="9" t="s">
        <v>151</v>
      </c>
      <c r="C222" s="39" t="s">
        <v>10</v>
      </c>
      <c r="D222" s="39"/>
      <c r="E222" s="59"/>
      <c r="F222" s="49">
        <f>F223</f>
        <v>240</v>
      </c>
      <c r="G222" s="49">
        <f t="shared" si="67"/>
        <v>0</v>
      </c>
      <c r="H222" s="49">
        <f t="shared" si="67"/>
        <v>210</v>
      </c>
    </row>
    <row r="223" spans="1:8" s="4" customFormat="1" ht="33" customHeight="1" x14ac:dyDescent="0.25">
      <c r="A223" s="50" t="s">
        <v>45</v>
      </c>
      <c r="B223" s="9" t="s">
        <v>151</v>
      </c>
      <c r="C223" s="39" t="s">
        <v>83</v>
      </c>
      <c r="D223" s="39"/>
      <c r="E223" s="59"/>
      <c r="F223" s="49">
        <f>F224</f>
        <v>240</v>
      </c>
      <c r="G223" s="49">
        <f t="shared" si="67"/>
        <v>0</v>
      </c>
      <c r="H223" s="49">
        <f t="shared" si="67"/>
        <v>210</v>
      </c>
    </row>
    <row r="224" spans="1:8" s="4" customFormat="1" ht="26.25" customHeight="1" x14ac:dyDescent="0.25">
      <c r="A224" s="52" t="s">
        <v>29</v>
      </c>
      <c r="B224" s="9" t="s">
        <v>151</v>
      </c>
      <c r="C224" s="39" t="s">
        <v>83</v>
      </c>
      <c r="D224" s="39" t="s">
        <v>22</v>
      </c>
      <c r="E224" s="39" t="s">
        <v>17</v>
      </c>
      <c r="F224" s="49">
        <f>45.05448-45.05448+240</f>
        <v>240</v>
      </c>
      <c r="G224" s="49">
        <v>0</v>
      </c>
      <c r="H224" s="49">
        <v>210</v>
      </c>
    </row>
    <row r="225" spans="1:8" s="4" customFormat="1" ht="34.5" customHeight="1" x14ac:dyDescent="0.25">
      <c r="A225" s="51" t="s">
        <v>116</v>
      </c>
      <c r="B225" s="9" t="s">
        <v>181</v>
      </c>
      <c r="C225" s="39"/>
      <c r="D225" s="39"/>
      <c r="E225" s="39"/>
      <c r="F225" s="49">
        <v>0</v>
      </c>
      <c r="G225" s="49">
        <f t="shared" ref="F225:G227" si="68">G226</f>
        <v>0</v>
      </c>
      <c r="H225" s="49">
        <f>H226</f>
        <v>150</v>
      </c>
    </row>
    <row r="226" spans="1:8" s="4" customFormat="1" ht="34.5" customHeight="1" x14ac:dyDescent="0.25">
      <c r="A226" s="51" t="s">
        <v>9</v>
      </c>
      <c r="B226" s="9" t="s">
        <v>181</v>
      </c>
      <c r="C226" s="39" t="s">
        <v>10</v>
      </c>
      <c r="D226" s="39"/>
      <c r="E226" s="39"/>
      <c r="F226" s="49">
        <f t="shared" si="68"/>
        <v>0</v>
      </c>
      <c r="G226" s="49">
        <f t="shared" si="68"/>
        <v>0</v>
      </c>
      <c r="H226" s="49">
        <f>H227</f>
        <v>150</v>
      </c>
    </row>
    <row r="227" spans="1:8" s="4" customFormat="1" ht="34.5" customHeight="1" x14ac:dyDescent="0.25">
      <c r="A227" s="52" t="s">
        <v>45</v>
      </c>
      <c r="B227" s="9" t="s">
        <v>181</v>
      </c>
      <c r="C227" s="39" t="s">
        <v>83</v>
      </c>
      <c r="D227" s="39"/>
      <c r="E227" s="39"/>
      <c r="F227" s="49">
        <f t="shared" si="68"/>
        <v>0</v>
      </c>
      <c r="G227" s="49">
        <f t="shared" si="68"/>
        <v>0</v>
      </c>
      <c r="H227" s="49">
        <f>H228</f>
        <v>150</v>
      </c>
    </row>
    <row r="228" spans="1:8" s="4" customFormat="1" ht="18.75" customHeight="1" x14ac:dyDescent="0.25">
      <c r="A228" s="52" t="s">
        <v>29</v>
      </c>
      <c r="B228" s="9" t="s">
        <v>181</v>
      </c>
      <c r="C228" s="39" t="s">
        <v>83</v>
      </c>
      <c r="D228" s="39" t="s">
        <v>22</v>
      </c>
      <c r="E228" s="39" t="s">
        <v>17</v>
      </c>
      <c r="F228" s="49">
        <f>50-50</f>
        <v>0</v>
      </c>
      <c r="G228" s="49">
        <v>0</v>
      </c>
      <c r="H228" s="49">
        <v>150</v>
      </c>
    </row>
    <row r="229" spans="1:8" s="4" customFormat="1" ht="31.5" x14ac:dyDescent="0.25">
      <c r="A229" s="3" t="s">
        <v>117</v>
      </c>
      <c r="B229" s="9" t="s">
        <v>118</v>
      </c>
      <c r="C229" s="39"/>
      <c r="D229" s="39"/>
      <c r="E229" s="39"/>
      <c r="F229" s="49">
        <f t="shared" ref="F229:G229" si="69">F230+F233</f>
        <v>153</v>
      </c>
      <c r="G229" s="49">
        <f t="shared" si="69"/>
        <v>153</v>
      </c>
      <c r="H229" s="49">
        <f>H230+H233</f>
        <v>153</v>
      </c>
    </row>
    <row r="230" spans="1:8" s="4" customFormat="1" ht="66.75" customHeight="1" x14ac:dyDescent="0.25">
      <c r="A230" s="52" t="s">
        <v>6</v>
      </c>
      <c r="B230" s="9" t="s">
        <v>118</v>
      </c>
      <c r="C230" s="39" t="s">
        <v>7</v>
      </c>
      <c r="D230" s="39"/>
      <c r="E230" s="39"/>
      <c r="F230" s="49">
        <f t="shared" ref="F230:G231" si="70">F231</f>
        <v>127.039</v>
      </c>
      <c r="G230" s="49">
        <f t="shared" si="70"/>
        <v>128.733</v>
      </c>
      <c r="H230" s="49">
        <f>H231</f>
        <v>132.11699999999999</v>
      </c>
    </row>
    <row r="231" spans="1:8" s="4" customFormat="1" ht="31.5" x14ac:dyDescent="0.25">
      <c r="A231" s="3" t="s">
        <v>81</v>
      </c>
      <c r="B231" s="9" t="s">
        <v>118</v>
      </c>
      <c r="C231" s="39" t="s">
        <v>82</v>
      </c>
      <c r="D231" s="39"/>
      <c r="E231" s="39"/>
      <c r="F231" s="49">
        <f t="shared" si="70"/>
        <v>127.039</v>
      </c>
      <c r="G231" s="49">
        <f t="shared" si="70"/>
        <v>128.733</v>
      </c>
      <c r="H231" s="49">
        <f>H232</f>
        <v>132.11699999999999</v>
      </c>
    </row>
    <row r="232" spans="1:8" s="4" customFormat="1" ht="15.75" x14ac:dyDescent="0.25">
      <c r="A232" s="3" t="s">
        <v>119</v>
      </c>
      <c r="B232" s="9" t="s">
        <v>118</v>
      </c>
      <c r="C232" s="39" t="s">
        <v>82</v>
      </c>
      <c r="D232" s="39" t="s">
        <v>21</v>
      </c>
      <c r="E232" s="39" t="s">
        <v>17</v>
      </c>
      <c r="F232" s="40">
        <v>127.039</v>
      </c>
      <c r="G232" s="40">
        <v>128.733</v>
      </c>
      <c r="H232" s="40">
        <v>132.11699999999999</v>
      </c>
    </row>
    <row r="233" spans="1:8" s="4" customFormat="1" ht="31.5" x14ac:dyDescent="0.25">
      <c r="A233" s="51" t="s">
        <v>9</v>
      </c>
      <c r="B233" s="9" t="s">
        <v>118</v>
      </c>
      <c r="C233" s="39" t="s">
        <v>10</v>
      </c>
      <c r="D233" s="39"/>
      <c r="E233" s="39"/>
      <c r="F233" s="49">
        <f t="shared" ref="F233:G234" si="71">F234</f>
        <v>25.960999999999999</v>
      </c>
      <c r="G233" s="49">
        <f t="shared" si="71"/>
        <v>24.266999999999999</v>
      </c>
      <c r="H233" s="49">
        <f>H234</f>
        <v>20.882999999999999</v>
      </c>
    </row>
    <row r="234" spans="1:8" s="4" customFormat="1" ht="32.25" customHeight="1" x14ac:dyDescent="0.25">
      <c r="A234" s="3" t="s">
        <v>45</v>
      </c>
      <c r="B234" s="9" t="s">
        <v>118</v>
      </c>
      <c r="C234" s="39" t="s">
        <v>83</v>
      </c>
      <c r="D234" s="39"/>
      <c r="E234" s="39"/>
      <c r="F234" s="49">
        <f t="shared" si="71"/>
        <v>25.960999999999999</v>
      </c>
      <c r="G234" s="49">
        <f t="shared" si="71"/>
        <v>24.266999999999999</v>
      </c>
      <c r="H234" s="49">
        <f>H235</f>
        <v>20.882999999999999</v>
      </c>
    </row>
    <row r="235" spans="1:8" s="4" customFormat="1" ht="21.75" customHeight="1" x14ac:dyDescent="0.25">
      <c r="A235" s="3" t="s">
        <v>119</v>
      </c>
      <c r="B235" s="9" t="s">
        <v>118</v>
      </c>
      <c r="C235" s="39" t="s">
        <v>83</v>
      </c>
      <c r="D235" s="39" t="s">
        <v>21</v>
      </c>
      <c r="E235" s="39" t="s">
        <v>17</v>
      </c>
      <c r="F235" s="109">
        <v>25.960999999999999</v>
      </c>
      <c r="G235" s="109">
        <f>20.867+3.4</f>
        <v>24.266999999999999</v>
      </c>
      <c r="H235" s="49">
        <v>20.882999999999999</v>
      </c>
    </row>
    <row r="236" spans="1:8" s="4" customFormat="1" ht="28.5" customHeight="1" x14ac:dyDescent="0.25">
      <c r="A236" s="101" t="s">
        <v>234</v>
      </c>
      <c r="B236" s="9" t="s">
        <v>235</v>
      </c>
      <c r="C236" s="39"/>
      <c r="D236" s="39"/>
      <c r="E236" s="39"/>
      <c r="F236" s="109">
        <f>F237</f>
        <v>42.6</v>
      </c>
      <c r="G236" s="109">
        <f t="shared" ref="G236:H238" si="72">G237</f>
        <v>0</v>
      </c>
      <c r="H236" s="109">
        <f t="shared" si="72"/>
        <v>0</v>
      </c>
    </row>
    <row r="237" spans="1:8" s="4" customFormat="1" ht="73.5" customHeight="1" x14ac:dyDescent="0.25">
      <c r="A237" s="107" t="s">
        <v>6</v>
      </c>
      <c r="B237" s="9" t="s">
        <v>235</v>
      </c>
      <c r="C237" s="39" t="s">
        <v>7</v>
      </c>
      <c r="D237" s="39"/>
      <c r="E237" s="39"/>
      <c r="F237" s="109">
        <f>F238</f>
        <v>42.6</v>
      </c>
      <c r="G237" s="109">
        <f t="shared" si="72"/>
        <v>0</v>
      </c>
      <c r="H237" s="109">
        <f t="shared" si="72"/>
        <v>0</v>
      </c>
    </row>
    <row r="238" spans="1:8" s="4" customFormat="1" ht="36.75" customHeight="1" x14ac:dyDescent="0.25">
      <c r="A238" s="107" t="s">
        <v>81</v>
      </c>
      <c r="B238" s="9" t="s">
        <v>235</v>
      </c>
      <c r="C238" s="39" t="s">
        <v>82</v>
      </c>
      <c r="D238" s="39"/>
      <c r="E238" s="39"/>
      <c r="F238" s="109">
        <f>F239</f>
        <v>42.6</v>
      </c>
      <c r="G238" s="109">
        <f t="shared" si="72"/>
        <v>0</v>
      </c>
      <c r="H238" s="109">
        <f t="shared" si="72"/>
        <v>0</v>
      </c>
    </row>
    <row r="239" spans="1:8" s="4" customFormat="1" ht="21.75" customHeight="1" x14ac:dyDescent="0.25">
      <c r="A239" s="3" t="s">
        <v>26</v>
      </c>
      <c r="B239" s="9" t="s">
        <v>235</v>
      </c>
      <c r="C239" s="39" t="s">
        <v>82</v>
      </c>
      <c r="D239" s="39" t="s">
        <v>12</v>
      </c>
      <c r="E239" s="39" t="s">
        <v>27</v>
      </c>
      <c r="F239" s="109">
        <v>42.6</v>
      </c>
      <c r="G239" s="109"/>
      <c r="H239" s="49"/>
    </row>
    <row r="240" spans="1:8" s="81" customFormat="1" ht="15.75" x14ac:dyDescent="0.25">
      <c r="A240" s="3" t="s">
        <v>197</v>
      </c>
      <c r="B240" s="9" t="s">
        <v>198</v>
      </c>
      <c r="C240" s="21"/>
      <c r="D240" s="19"/>
      <c r="E240" s="19"/>
      <c r="F240" s="40">
        <f>F241</f>
        <v>23.314999999999998</v>
      </c>
      <c r="G240" s="40">
        <f t="shared" ref="G240:H242" si="73">G241</f>
        <v>7.5</v>
      </c>
      <c r="H240" s="40">
        <f t="shared" si="73"/>
        <v>7.5</v>
      </c>
    </row>
    <row r="241" spans="1:8" s="81" customFormat="1" ht="31.5" x14ac:dyDescent="0.25">
      <c r="A241" s="51" t="s">
        <v>9</v>
      </c>
      <c r="B241" s="9" t="s">
        <v>198</v>
      </c>
      <c r="C241" s="53" t="s">
        <v>10</v>
      </c>
      <c r="D241" s="53"/>
      <c r="E241" s="53"/>
      <c r="F241" s="40">
        <f>F242</f>
        <v>23.314999999999998</v>
      </c>
      <c r="G241" s="40">
        <f t="shared" si="73"/>
        <v>7.5</v>
      </c>
      <c r="H241" s="40">
        <f t="shared" si="73"/>
        <v>7.5</v>
      </c>
    </row>
    <row r="242" spans="1:8" s="81" customFormat="1" ht="31.5" x14ac:dyDescent="0.25">
      <c r="A242" s="55" t="s">
        <v>122</v>
      </c>
      <c r="B242" s="9" t="s">
        <v>198</v>
      </c>
      <c r="C242" s="53" t="s">
        <v>83</v>
      </c>
      <c r="D242" s="53"/>
      <c r="E242" s="53"/>
      <c r="F242" s="40">
        <f>F243</f>
        <v>23.314999999999998</v>
      </c>
      <c r="G242" s="40">
        <f t="shared" si="73"/>
        <v>7.5</v>
      </c>
      <c r="H242" s="40">
        <f t="shared" si="73"/>
        <v>7.5</v>
      </c>
    </row>
    <row r="243" spans="1:8" s="81" customFormat="1" ht="15.75" x14ac:dyDescent="0.25">
      <c r="A243" s="8" t="s">
        <v>24</v>
      </c>
      <c r="B243" s="9" t="s">
        <v>198</v>
      </c>
      <c r="C243" s="53" t="s">
        <v>83</v>
      </c>
      <c r="D243" s="53" t="s">
        <v>22</v>
      </c>
      <c r="E243" s="53" t="s">
        <v>12</v>
      </c>
      <c r="F243" s="40">
        <f>7.5+15.138+0.677</f>
        <v>23.314999999999998</v>
      </c>
      <c r="G243" s="40">
        <v>7.5</v>
      </c>
      <c r="H243" s="40">
        <v>7.5</v>
      </c>
    </row>
    <row r="244" spans="1:8" s="4" customFormat="1" ht="35.25" customHeight="1" x14ac:dyDescent="0.25">
      <c r="A244" s="8" t="s">
        <v>120</v>
      </c>
      <c r="B244" s="9" t="s">
        <v>121</v>
      </c>
      <c r="C244" s="53"/>
      <c r="D244" s="53"/>
      <c r="E244" s="53"/>
      <c r="F244" s="49">
        <f t="shared" ref="F244:H246" si="74">F245</f>
        <v>112.55208</v>
      </c>
      <c r="G244" s="49">
        <f t="shared" si="74"/>
        <v>112.55200000000001</v>
      </c>
      <c r="H244" s="49">
        <f>H245</f>
        <v>112.55200000000001</v>
      </c>
    </row>
    <row r="245" spans="1:8" s="4" customFormat="1" ht="37.5" customHeight="1" x14ac:dyDescent="0.25">
      <c r="A245" s="51" t="s">
        <v>9</v>
      </c>
      <c r="B245" s="9" t="s">
        <v>121</v>
      </c>
      <c r="C245" s="53" t="s">
        <v>10</v>
      </c>
      <c r="D245" s="53"/>
      <c r="E245" s="53"/>
      <c r="F245" s="54">
        <f t="shared" si="74"/>
        <v>112.55208</v>
      </c>
      <c r="G245" s="54">
        <f t="shared" si="74"/>
        <v>112.55200000000001</v>
      </c>
      <c r="H245" s="54">
        <f>H246</f>
        <v>112.55200000000001</v>
      </c>
    </row>
    <row r="246" spans="1:8" s="4" customFormat="1" ht="31.5" x14ac:dyDescent="0.25">
      <c r="A246" s="55" t="s">
        <v>122</v>
      </c>
      <c r="B246" s="9" t="s">
        <v>121</v>
      </c>
      <c r="C246" s="53" t="s">
        <v>83</v>
      </c>
      <c r="D246" s="53"/>
      <c r="E246" s="53"/>
      <c r="F246" s="54">
        <f>F247</f>
        <v>112.55208</v>
      </c>
      <c r="G246" s="54">
        <f t="shared" si="74"/>
        <v>112.55200000000001</v>
      </c>
      <c r="H246" s="54">
        <f t="shared" si="74"/>
        <v>112.55200000000001</v>
      </c>
    </row>
    <row r="247" spans="1:8" s="4" customFormat="1" ht="19.5" customHeight="1" x14ac:dyDescent="0.25">
      <c r="A247" s="8" t="s">
        <v>24</v>
      </c>
      <c r="B247" s="9" t="s">
        <v>121</v>
      </c>
      <c r="C247" s="53" t="s">
        <v>83</v>
      </c>
      <c r="D247" s="53" t="s">
        <v>22</v>
      </c>
      <c r="E247" s="53" t="s">
        <v>12</v>
      </c>
      <c r="F247" s="54">
        <f>112.552+0.00008</f>
        <v>112.55208</v>
      </c>
      <c r="G247" s="54">
        <v>112.55200000000001</v>
      </c>
      <c r="H247" s="54">
        <v>112.55200000000001</v>
      </c>
    </row>
    <row r="248" spans="1:8" s="4" customFormat="1" ht="12.75" x14ac:dyDescent="0.25">
      <c r="E248" s="5"/>
      <c r="H248" s="6"/>
    </row>
  </sheetData>
  <autoFilter ref="A14:H248"/>
  <mergeCells count="12">
    <mergeCell ref="G2:I2"/>
    <mergeCell ref="G3:J5"/>
    <mergeCell ref="A9:H9"/>
    <mergeCell ref="F12:H12"/>
    <mergeCell ref="A12:A13"/>
    <mergeCell ref="B12:B13"/>
    <mergeCell ref="C12:C13"/>
    <mergeCell ref="D12:D13"/>
    <mergeCell ref="E12:E13"/>
    <mergeCell ref="A10:H10"/>
    <mergeCell ref="G7:H7"/>
    <mergeCell ref="G8:H8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2021-10-25T11:08:34Z</cp:lastPrinted>
  <dcterms:created xsi:type="dcterms:W3CDTF">2017-10-11T12:40:42Z</dcterms:created>
  <dcterms:modified xsi:type="dcterms:W3CDTF">2021-11-16T09:09:07Z</dcterms:modified>
</cp:coreProperties>
</file>