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2016 РАБОЧИЙ СТОЛ\УТОЧНЕНИЕ БЮДЖЕТА\март 2020\"/>
    </mc:Choice>
  </mc:AlternateContent>
  <bookViews>
    <workbookView xWindow="0" yWindow="0" windowWidth="21570" windowHeight="7545"/>
  </bookViews>
  <sheets>
    <sheet name="2019" sheetId="1" r:id="rId1"/>
  </sheets>
  <definedNames>
    <definedName name="_xlnm._FilterDatabase" localSheetId="0" hidden="1">'2019'!$A$15:$H$234</definedName>
    <definedName name="_xlnm.Print_Titles" localSheetId="0">'2019'!$15:$15</definedName>
  </definedNames>
  <calcPr calcId="152511"/>
</workbook>
</file>

<file path=xl/calcChain.xml><?xml version="1.0" encoding="utf-8"?>
<calcChain xmlns="http://schemas.openxmlformats.org/spreadsheetml/2006/main">
  <c r="F132" i="1" l="1"/>
  <c r="F129" i="1"/>
  <c r="H168" i="1" l="1"/>
  <c r="H180" i="1"/>
  <c r="H182" i="1"/>
  <c r="G182" i="1"/>
  <c r="H181" i="1"/>
  <c r="G181" i="1"/>
  <c r="H183" i="1"/>
  <c r="G183" i="1"/>
  <c r="F182" i="1"/>
  <c r="F181" i="1" s="1"/>
  <c r="F183" i="1"/>
  <c r="G66" i="1"/>
  <c r="G70" i="1"/>
  <c r="G54" i="1"/>
  <c r="H203" i="1" l="1"/>
  <c r="G203" i="1"/>
  <c r="H61" i="1"/>
  <c r="G61" i="1"/>
  <c r="H60" i="1"/>
  <c r="G60" i="1"/>
  <c r="H59" i="1"/>
  <c r="G59" i="1"/>
  <c r="F61" i="1"/>
  <c r="F60" i="1" s="1"/>
  <c r="F59" i="1" s="1"/>
  <c r="H220" i="1" l="1"/>
  <c r="H219" i="1" s="1"/>
  <c r="H218" i="1" s="1"/>
  <c r="G220" i="1"/>
  <c r="G219" i="1" s="1"/>
  <c r="G218" i="1" s="1"/>
  <c r="F220" i="1"/>
  <c r="F219" i="1"/>
  <c r="F218" i="1" s="1"/>
  <c r="F70" i="1" l="1"/>
  <c r="F66" i="1"/>
  <c r="H131" i="1" l="1"/>
  <c r="H130" i="1" s="1"/>
  <c r="G131" i="1"/>
  <c r="G130" i="1" s="1"/>
  <c r="F131" i="1"/>
  <c r="F130" i="1" s="1"/>
  <c r="H187" i="1" l="1"/>
  <c r="G187" i="1"/>
  <c r="H186" i="1"/>
  <c r="G186" i="1"/>
  <c r="F187" i="1"/>
  <c r="F186" i="1" s="1"/>
  <c r="F103" i="1"/>
  <c r="G136" i="1" l="1"/>
  <c r="H179" i="1" l="1"/>
  <c r="H178" i="1" s="1"/>
  <c r="H177" i="1" s="1"/>
  <c r="G179" i="1"/>
  <c r="G178" i="1" s="1"/>
  <c r="G177" i="1" s="1"/>
  <c r="F105" i="1" l="1"/>
  <c r="H111" i="1"/>
  <c r="H110" i="1" s="1"/>
  <c r="G111" i="1"/>
  <c r="G110" i="1" s="1"/>
  <c r="F111" i="1"/>
  <c r="F110" i="1" s="1"/>
  <c r="H102" i="1"/>
  <c r="G102" i="1"/>
  <c r="H101" i="1"/>
  <c r="G101" i="1"/>
  <c r="F102" i="1"/>
  <c r="F101" i="1" s="1"/>
  <c r="H117" i="1"/>
  <c r="H116" i="1" s="1"/>
  <c r="H115" i="1" s="1"/>
  <c r="H114" i="1" s="1"/>
  <c r="H113" i="1" s="1"/>
  <c r="G117" i="1"/>
  <c r="G116" i="1" s="1"/>
  <c r="G115" i="1" s="1"/>
  <c r="G114" i="1" s="1"/>
  <c r="G113" i="1" s="1"/>
  <c r="F117" i="1"/>
  <c r="F116" i="1" s="1"/>
  <c r="F115" i="1" s="1"/>
  <c r="F114" i="1" s="1"/>
  <c r="F113" i="1" s="1"/>
  <c r="F179" i="1"/>
  <c r="F178" i="1" s="1"/>
  <c r="F177" i="1" s="1"/>
  <c r="H224" i="1"/>
  <c r="H223" i="1" s="1"/>
  <c r="H222" i="1" s="1"/>
  <c r="G224" i="1"/>
  <c r="G223" i="1" s="1"/>
  <c r="G222" i="1" s="1"/>
  <c r="F224" i="1"/>
  <c r="F223" i="1" s="1"/>
  <c r="F222" i="1" s="1"/>
  <c r="H228" i="1"/>
  <c r="H227" i="1" s="1"/>
  <c r="H226" i="1" s="1"/>
  <c r="G228" i="1"/>
  <c r="G227" i="1" s="1"/>
  <c r="G226" i="1" s="1"/>
  <c r="F228" i="1"/>
  <c r="F227" i="1" s="1"/>
  <c r="F226" i="1" s="1"/>
  <c r="H198" i="1"/>
  <c r="H197" i="1" s="1"/>
  <c r="H196" i="1" s="1"/>
  <c r="G198" i="1"/>
  <c r="G197" i="1" s="1"/>
  <c r="G196" i="1" s="1"/>
  <c r="F198" i="1"/>
  <c r="F197" i="1" s="1"/>
  <c r="F196" i="1" s="1"/>
  <c r="H76" i="1" l="1"/>
  <c r="H75" i="1" s="1"/>
  <c r="H74" i="1" s="1"/>
  <c r="H73" i="1" s="1"/>
  <c r="G76" i="1"/>
  <c r="G75" i="1" s="1"/>
  <c r="G74" i="1" s="1"/>
  <c r="G73" i="1" s="1"/>
  <c r="G72" i="1" s="1"/>
  <c r="F76" i="1" l="1"/>
  <c r="F75" i="1" s="1"/>
  <c r="F74" i="1" s="1"/>
  <c r="F73" i="1" s="1"/>
  <c r="F72" i="1" s="1"/>
  <c r="H205" i="1" l="1"/>
  <c r="H204" i="1" s="1"/>
  <c r="G205" i="1"/>
  <c r="G204" i="1" s="1"/>
  <c r="F42" i="1" l="1"/>
  <c r="H56" i="1" l="1"/>
  <c r="H55" i="1" s="1"/>
  <c r="G57" i="1"/>
  <c r="G56" i="1" s="1"/>
  <c r="G55" i="1" s="1"/>
  <c r="F57" i="1"/>
  <c r="F56" i="1" s="1"/>
  <c r="F55" i="1" s="1"/>
  <c r="F205" i="1" l="1"/>
  <c r="F204" i="1" s="1"/>
  <c r="H69" i="1" l="1"/>
  <c r="H68" i="1" s="1"/>
  <c r="H67" i="1" s="1"/>
  <c r="G69" i="1"/>
  <c r="G68" i="1" s="1"/>
  <c r="G67" i="1" s="1"/>
  <c r="F69" i="1"/>
  <c r="F136" i="1" l="1"/>
  <c r="H194" i="1"/>
  <c r="H193" i="1" s="1"/>
  <c r="H192" i="1" s="1"/>
  <c r="G194" i="1"/>
  <c r="G193" i="1" s="1"/>
  <c r="G192" i="1" s="1"/>
  <c r="F194" i="1"/>
  <c r="F193" i="1" s="1"/>
  <c r="F192" i="1" s="1"/>
  <c r="H202" i="1"/>
  <c r="H201" i="1" s="1"/>
  <c r="H200" i="1" s="1"/>
  <c r="G202" i="1"/>
  <c r="G201" i="1" s="1"/>
  <c r="G200" i="1" s="1"/>
  <c r="F202" i="1"/>
  <c r="F201" i="1" s="1"/>
  <c r="F200" i="1" s="1"/>
  <c r="H164" i="1"/>
  <c r="H163" i="1" s="1"/>
  <c r="G164" i="1"/>
  <c r="G163" i="1" s="1"/>
  <c r="H108" i="1"/>
  <c r="H107" i="1" s="1"/>
  <c r="H106" i="1" s="1"/>
  <c r="G108" i="1"/>
  <c r="G107" i="1" s="1"/>
  <c r="F108" i="1"/>
  <c r="F107" i="1" s="1"/>
  <c r="H34" i="1"/>
  <c r="H33" i="1" s="1"/>
  <c r="H32" i="1" s="1"/>
  <c r="H31" i="1" s="1"/>
  <c r="H30" i="1" s="1"/>
  <c r="H29" i="1" s="1"/>
  <c r="G34" i="1"/>
  <c r="G33" i="1" s="1"/>
  <c r="G32" i="1" s="1"/>
  <c r="G31" i="1" s="1"/>
  <c r="G30" i="1" s="1"/>
  <c r="G29" i="1" s="1"/>
  <c r="F34" i="1"/>
  <c r="F33" i="1" s="1"/>
  <c r="F32" i="1" s="1"/>
  <c r="F31" i="1" s="1"/>
  <c r="F30" i="1" s="1"/>
  <c r="F29" i="1" s="1"/>
  <c r="H99" i="1"/>
  <c r="H98" i="1" s="1"/>
  <c r="H97" i="1" s="1"/>
  <c r="H96" i="1" s="1"/>
  <c r="H95" i="1" s="1"/>
  <c r="G99" i="1"/>
  <c r="G98" i="1" s="1"/>
  <c r="G97" i="1" s="1"/>
  <c r="G96" i="1" s="1"/>
  <c r="G95" i="1" s="1"/>
  <c r="F99" i="1"/>
  <c r="F98" i="1" s="1"/>
  <c r="F97" i="1" s="1"/>
  <c r="F96" i="1" l="1"/>
  <c r="F95" i="1" s="1"/>
  <c r="H105" i="1"/>
  <c r="H104" i="1" s="1"/>
  <c r="F106" i="1"/>
  <c r="G106" i="1"/>
  <c r="F125" i="1"/>
  <c r="F124" i="1" s="1"/>
  <c r="G125" i="1"/>
  <c r="G124" i="1" s="1"/>
  <c r="H125" i="1"/>
  <c r="H124" i="1" s="1"/>
  <c r="F128" i="1"/>
  <c r="F127" i="1" s="1"/>
  <c r="G128" i="1"/>
  <c r="G127" i="1" s="1"/>
  <c r="H128" i="1"/>
  <c r="H127" i="1" s="1"/>
  <c r="F135" i="1"/>
  <c r="F134" i="1" s="1"/>
  <c r="H135" i="1"/>
  <c r="H134" i="1" s="1"/>
  <c r="F140" i="1"/>
  <c r="F139" i="1" s="1"/>
  <c r="F138" i="1" s="1"/>
  <c r="G140" i="1"/>
  <c r="H140" i="1"/>
  <c r="H139" i="1" s="1"/>
  <c r="H138" i="1" s="1"/>
  <c r="F144" i="1"/>
  <c r="F143" i="1" s="1"/>
  <c r="F142" i="1" s="1"/>
  <c r="G144" i="1"/>
  <c r="G143" i="1" s="1"/>
  <c r="G142" i="1" s="1"/>
  <c r="H144" i="1"/>
  <c r="H143" i="1" s="1"/>
  <c r="H142" i="1" s="1"/>
  <c r="F148" i="1"/>
  <c r="F147" i="1" s="1"/>
  <c r="F146" i="1" s="1"/>
  <c r="G148" i="1"/>
  <c r="G147" i="1" s="1"/>
  <c r="G146" i="1" s="1"/>
  <c r="H148" i="1"/>
  <c r="H147" i="1" s="1"/>
  <c r="H146" i="1" s="1"/>
  <c r="G152" i="1"/>
  <c r="F161" i="1"/>
  <c r="F160" i="1" s="1"/>
  <c r="G161" i="1"/>
  <c r="G160" i="1" s="1"/>
  <c r="G159" i="1" s="1"/>
  <c r="G158" i="1" s="1"/>
  <c r="G157" i="1" s="1"/>
  <c r="G156" i="1" s="1"/>
  <c r="H161" i="1"/>
  <c r="H160" i="1" s="1"/>
  <c r="H159" i="1" s="1"/>
  <c r="H158" i="1" s="1"/>
  <c r="H157" i="1" s="1"/>
  <c r="H156" i="1" s="1"/>
  <c r="F164" i="1"/>
  <c r="F163" i="1" s="1"/>
  <c r="F171" i="1"/>
  <c r="F170" i="1" s="1"/>
  <c r="F169" i="1" s="1"/>
  <c r="G171" i="1"/>
  <c r="G170" i="1" s="1"/>
  <c r="G169" i="1" s="1"/>
  <c r="H171" i="1"/>
  <c r="H170" i="1" s="1"/>
  <c r="H169" i="1" s="1"/>
  <c r="F175" i="1"/>
  <c r="F174" i="1" s="1"/>
  <c r="F173" i="1" s="1"/>
  <c r="G175" i="1"/>
  <c r="G174" i="1" s="1"/>
  <c r="G173" i="1" s="1"/>
  <c r="H175" i="1"/>
  <c r="H174" i="1" s="1"/>
  <c r="H173" i="1" s="1"/>
  <c r="F190" i="1"/>
  <c r="F189" i="1" s="1"/>
  <c r="F185" i="1" s="1"/>
  <c r="G190" i="1"/>
  <c r="G189" i="1" s="1"/>
  <c r="G185" i="1" s="1"/>
  <c r="H190" i="1"/>
  <c r="H189" i="1" s="1"/>
  <c r="H185" i="1" s="1"/>
  <c r="F209" i="1"/>
  <c r="F208" i="1" s="1"/>
  <c r="F207" i="1" s="1"/>
  <c r="G209" i="1"/>
  <c r="G208" i="1" s="1"/>
  <c r="G207" i="1" s="1"/>
  <c r="H209" i="1"/>
  <c r="H208" i="1" s="1"/>
  <c r="H207" i="1" s="1"/>
  <c r="F213" i="1"/>
  <c r="F212" i="1" s="1"/>
  <c r="G213" i="1"/>
  <c r="G212" i="1" s="1"/>
  <c r="H213" i="1"/>
  <c r="H212" i="1" s="1"/>
  <c r="F216" i="1"/>
  <c r="F215" i="1" s="1"/>
  <c r="G216" i="1"/>
  <c r="G215" i="1" s="1"/>
  <c r="H216" i="1"/>
  <c r="H215" i="1" s="1"/>
  <c r="F232" i="1"/>
  <c r="F231" i="1" s="1"/>
  <c r="F230" i="1" s="1"/>
  <c r="G232" i="1"/>
  <c r="G231" i="1" s="1"/>
  <c r="G230" i="1" s="1"/>
  <c r="H232" i="1"/>
  <c r="H231" i="1" s="1"/>
  <c r="H230" i="1" s="1"/>
  <c r="F168" i="1" l="1"/>
  <c r="F133" i="1"/>
  <c r="F123" i="1"/>
  <c r="G139" i="1"/>
  <c r="G138" i="1" s="1"/>
  <c r="G135" i="1"/>
  <c r="H133" i="1"/>
  <c r="H123" i="1"/>
  <c r="G123" i="1"/>
  <c r="G105" i="1"/>
  <c r="G104" i="1" s="1"/>
  <c r="F104" i="1"/>
  <c r="G154" i="1"/>
  <c r="G153" i="1" s="1"/>
  <c r="H211" i="1"/>
  <c r="G211" i="1"/>
  <c r="F159" i="1"/>
  <c r="F158" i="1" s="1"/>
  <c r="F157" i="1" s="1"/>
  <c r="F156" i="1" s="1"/>
  <c r="H152" i="1"/>
  <c r="H154" i="1"/>
  <c r="H153" i="1" s="1"/>
  <c r="F152" i="1"/>
  <c r="F154" i="1"/>
  <c r="F153" i="1" s="1"/>
  <c r="G151" i="1"/>
  <c r="G150" i="1"/>
  <c r="F211" i="1"/>
  <c r="G168" i="1" l="1"/>
  <c r="G167" i="1" s="1"/>
  <c r="G166" i="1" s="1"/>
  <c r="F122" i="1"/>
  <c r="G134" i="1"/>
  <c r="G133" i="1" s="1"/>
  <c r="G122" i="1" s="1"/>
  <c r="G121" i="1" s="1"/>
  <c r="G120" i="1" s="1"/>
  <c r="H167" i="1"/>
  <c r="H166" i="1" s="1"/>
  <c r="F167" i="1"/>
  <c r="F166" i="1" s="1"/>
  <c r="F121" i="1"/>
  <c r="H122" i="1"/>
  <c r="H121" i="1" s="1"/>
  <c r="F150" i="1"/>
  <c r="F151" i="1"/>
  <c r="H150" i="1"/>
  <c r="H151" i="1"/>
  <c r="H93" i="1"/>
  <c r="H92" i="1" s="1"/>
  <c r="H91" i="1" s="1"/>
  <c r="G93" i="1"/>
  <c r="G92" i="1" s="1"/>
  <c r="G91" i="1" s="1"/>
  <c r="F93" i="1"/>
  <c r="F92" i="1" s="1"/>
  <c r="F91" i="1" s="1"/>
  <c r="H89" i="1"/>
  <c r="H88" i="1" s="1"/>
  <c r="H87" i="1" s="1"/>
  <c r="H86" i="1" s="1"/>
  <c r="H85" i="1" s="1"/>
  <c r="G89" i="1"/>
  <c r="G88" i="1" s="1"/>
  <c r="G87" i="1" s="1"/>
  <c r="G86" i="1" s="1"/>
  <c r="G85" i="1" s="1"/>
  <c r="F89" i="1"/>
  <c r="F88" i="1" s="1"/>
  <c r="F87" i="1" s="1"/>
  <c r="F86" i="1" s="1"/>
  <c r="F85" i="1" s="1"/>
  <c r="H83" i="1"/>
  <c r="H82" i="1" s="1"/>
  <c r="H81" i="1" s="1"/>
  <c r="H80" i="1" s="1"/>
  <c r="H79" i="1" s="1"/>
  <c r="G83" i="1"/>
  <c r="G82" i="1" s="1"/>
  <c r="G81" i="1" s="1"/>
  <c r="G80" i="1" s="1"/>
  <c r="G79" i="1" s="1"/>
  <c r="F83" i="1"/>
  <c r="F82" i="1" s="1"/>
  <c r="F81" i="1" s="1"/>
  <c r="F80" i="1" s="1"/>
  <c r="F79" i="1" s="1"/>
  <c r="H53" i="1"/>
  <c r="H52" i="1" s="1"/>
  <c r="H51" i="1" s="1"/>
  <c r="G53" i="1"/>
  <c r="G52" i="1" s="1"/>
  <c r="G51" i="1" s="1"/>
  <c r="F53" i="1"/>
  <c r="F52" i="1" s="1"/>
  <c r="F51" i="1" s="1"/>
  <c r="H65" i="1"/>
  <c r="H64" i="1" s="1"/>
  <c r="H63" i="1" s="1"/>
  <c r="G65" i="1"/>
  <c r="G64" i="1" s="1"/>
  <c r="G63" i="1" s="1"/>
  <c r="F65" i="1"/>
  <c r="F64" i="1" s="1"/>
  <c r="F63" i="1" s="1"/>
  <c r="G71" i="1"/>
  <c r="H71" i="1"/>
  <c r="F71" i="1"/>
  <c r="H22" i="1"/>
  <c r="H21" i="1" s="1"/>
  <c r="H20" i="1" s="1"/>
  <c r="H19" i="1" s="1"/>
  <c r="G22" i="1"/>
  <c r="G21" i="1" s="1"/>
  <c r="G20" i="1" s="1"/>
  <c r="G19" i="1" s="1"/>
  <c r="H27" i="1"/>
  <c r="H26" i="1" s="1"/>
  <c r="H25" i="1" s="1"/>
  <c r="H24" i="1" s="1"/>
  <c r="G27" i="1"/>
  <c r="G26" i="1" s="1"/>
  <c r="G25" i="1" s="1"/>
  <c r="G24" i="1" s="1"/>
  <c r="F27" i="1"/>
  <c r="F26" i="1" s="1"/>
  <c r="F25" i="1" s="1"/>
  <c r="F24" i="1" s="1"/>
  <c r="F22" i="1"/>
  <c r="F21" i="1" s="1"/>
  <c r="F20" i="1" s="1"/>
  <c r="F19" i="1" s="1"/>
  <c r="H41" i="1"/>
  <c r="H40" i="1" s="1"/>
  <c r="H39" i="1" s="1"/>
  <c r="H38" i="1" s="1"/>
  <c r="H37" i="1" s="1"/>
  <c r="G41" i="1"/>
  <c r="G40" i="1" s="1"/>
  <c r="G39" i="1" s="1"/>
  <c r="G38" i="1" s="1"/>
  <c r="G37" i="1" s="1"/>
  <c r="H47" i="1"/>
  <c r="H46" i="1" s="1"/>
  <c r="H45" i="1" s="1"/>
  <c r="H44" i="1" s="1"/>
  <c r="H43" i="1" s="1"/>
  <c r="G47" i="1"/>
  <c r="G46" i="1" s="1"/>
  <c r="G45" i="1" s="1"/>
  <c r="G44" i="1" s="1"/>
  <c r="G43" i="1" s="1"/>
  <c r="F47" i="1"/>
  <c r="F46" i="1" s="1"/>
  <c r="F45" i="1" s="1"/>
  <c r="F44" i="1" s="1"/>
  <c r="F43" i="1" s="1"/>
  <c r="F41" i="1"/>
  <c r="F40" i="1" s="1"/>
  <c r="F39" i="1" s="1"/>
  <c r="F38" i="1" s="1"/>
  <c r="F37" i="1" s="1"/>
  <c r="G119" i="1" l="1"/>
  <c r="G50" i="1"/>
  <c r="F120" i="1"/>
  <c r="F119" i="1" s="1"/>
  <c r="F36" i="1"/>
  <c r="H50" i="1"/>
  <c r="H49" i="1" s="1"/>
  <c r="G49" i="1"/>
  <c r="H120" i="1"/>
  <c r="H119" i="1" s="1"/>
  <c r="H18" i="1"/>
  <c r="G18" i="1"/>
  <c r="G36" i="1"/>
  <c r="H36" i="1"/>
  <c r="F18" i="1"/>
  <c r="H17" i="1" l="1"/>
  <c r="H16" i="1" s="1"/>
  <c r="G17" i="1"/>
  <c r="G16" i="1" s="1"/>
  <c r="F68" i="1"/>
  <c r="F67" i="1" s="1"/>
  <c r="F50" i="1" s="1"/>
  <c r="F49" i="1" l="1"/>
  <c r="F17" i="1" l="1"/>
  <c r="F16" i="1" s="1"/>
</calcChain>
</file>

<file path=xl/sharedStrings.xml><?xml version="1.0" encoding="utf-8"?>
<sst xmlns="http://schemas.openxmlformats.org/spreadsheetml/2006/main" count="597" uniqueCount="221">
  <si>
    <t>Наименование</t>
  </si>
  <si>
    <t>ЦСР</t>
  </si>
  <si>
    <t>ВР</t>
  </si>
  <si>
    <t>Рз</t>
  </si>
  <si>
    <t>ПР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</si>
  <si>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</si>
  <si>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</si>
  <si>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</si>
  <si>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06</t>
  </si>
  <si>
    <t>Закупка товаров, работ и услуг для обеспечения государственных (муниципальных) нужд</t>
  </si>
  <si>
    <t>200</t>
  </si>
  <si>
    <t>04</t>
  </si>
  <si>
    <t>01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</si>
  <si>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</si>
  <si>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</si>
  <si>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</si>
  <si>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</si>
  <si>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03</t>
  </si>
  <si>
    <t>500</t>
  </si>
  <si>
    <t>Пенсионное обеспечение</t>
  </si>
  <si>
    <t>09</t>
  </si>
  <si>
    <t>02</t>
  </si>
  <si>
    <t>05</t>
  </si>
  <si>
    <t>Другие вопросы в области национальной экономики</t>
  </si>
  <si>
    <t>Жилищное хозяйство</t>
  </si>
  <si>
    <t>07</t>
  </si>
  <si>
    <t>Другие общегосударственные вопросы</t>
  </si>
  <si>
    <t>13</t>
  </si>
  <si>
    <t>11</t>
  </si>
  <si>
    <t>Благоустройство</t>
  </si>
  <si>
    <t>14</t>
  </si>
  <si>
    <t>Дорожное хозяйство (дорожные фонды)</t>
  </si>
  <si>
    <t>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</si>
  <si>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</si>
  <si>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</si>
  <si>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</si>
  <si>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Сумма
(тысяч рублей)</t>
  </si>
  <si>
    <t>1</t>
  </si>
  <si>
    <t>2</t>
  </si>
  <si>
    <t>3</t>
  </si>
  <si>
    <t>4</t>
  </si>
  <si>
    <t>2020 год</t>
  </si>
  <si>
    <t>08 0 00 00000</t>
  </si>
  <si>
    <t>Основные мероприятия "Обеспечения пожарной безопасности"</t>
  </si>
  <si>
    <t>Мероприятия в области пожарной безопасности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</si>
  <si>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</si>
  <si>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</si>
  <si>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08 1 02 00000</t>
  </si>
  <si>
    <t>08 1 02 11620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</si>
  <si>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</si>
  <si>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</si>
  <si>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08 2 01 00000</t>
  </si>
  <si>
    <t>08 2 01 11550</t>
  </si>
  <si>
    <t>Итого программные расходы</t>
  </si>
  <si>
    <t>Основное мероприятие "Развитие молодежной политики"</t>
  </si>
  <si>
    <t xml:space="preserve">Мероприятия в сфере молодежной политики  </t>
  </si>
  <si>
    <t>04  0 00 00000</t>
  </si>
  <si>
    <t>04 0 02 11680</t>
  </si>
  <si>
    <t>Основное мероприятие "Развитие физической культуры "</t>
  </si>
  <si>
    <t xml:space="preserve">Мероприятия по организации и проведение физкультурных спортивно-массовых  мероприятий </t>
  </si>
  <si>
    <t>04 0 01 00000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</si>
  <si>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</si>
  <si>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Мероприятия по газификации территории</t>
  </si>
  <si>
    <t>11 0 00 00000</t>
  </si>
  <si>
    <t>11 0 01 00000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</si>
  <si>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</si>
  <si>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</si>
  <si>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</si>
  <si>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</si>
  <si>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10 0 00 00000</t>
  </si>
  <si>
    <t>10 0 01 00000</t>
  </si>
  <si>
    <t>Мероприятия по  благоустройству территории и создание мест отдыха</t>
  </si>
  <si>
    <t>12 0 01 00000</t>
  </si>
  <si>
    <t>12 0 01 13280</t>
  </si>
  <si>
    <t>12 0 00 00000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</si>
  <si>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</si>
  <si>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</si>
  <si>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14 0 01 00000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</si>
  <si>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</si>
  <si>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</si>
  <si>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Итого непрограммные расходы</t>
  </si>
  <si>
    <t xml:space="preserve">Обеспечение деятельности органов местного самоуправления муниципального образования Шапкинского сельского поселения Тосненского района Ленинградской области </t>
  </si>
  <si>
    <t>91 0 00 00000</t>
  </si>
  <si>
    <t xml:space="preserve">Обеспечение деятельности аппаратов органов  местного самоуправления муниципального образования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</si>
  <si>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</si>
  <si>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</si>
  <si>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</si>
  <si>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</si>
  <si>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</si>
  <si>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</si>
  <si>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240</t>
  </si>
  <si>
    <t>Иные межбюджетные трансферты бюджету района из бюджетов поселений в соответствии с заключенными соглашениями</t>
  </si>
  <si>
    <t>91 3 01 60000</t>
  </si>
  <si>
    <t>91 3 01 60600</t>
  </si>
  <si>
    <t>Межбюджетные тарнсферты</t>
  </si>
  <si>
    <t>Иные межбюджетные трансферты</t>
  </si>
  <si>
    <t>540</t>
  </si>
  <si>
    <t>91 3 01 60640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</si>
  <si>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</si>
  <si>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</si>
  <si>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</si>
  <si>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</si>
  <si>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Другие вопросы в области национальной безопасности и провоохранительной деятельиости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</si>
  <si>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</si>
  <si>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</si>
  <si>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</si>
  <si>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</si>
  <si>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</si>
  <si>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</si>
  <si>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</si>
  <si>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</si>
  <si>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 xml:space="preserve">Выполнение других обязательств муниципальных образований 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</si>
  <si>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</si>
  <si>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</si>
  <si>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</si>
  <si>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</si>
  <si>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</si>
  <si>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 xml:space="preserve">Предоставление доплат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</si>
  <si>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</si>
  <si>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</si>
  <si>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</si>
  <si>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</si>
  <si>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</si>
  <si>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</si>
  <si>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</si>
  <si>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Мероприятия в области национальной экономики</t>
  </si>
  <si>
    <t>99 9 01 10360</t>
  </si>
  <si>
    <t xml:space="preserve">Мероприятия по организации сбора и вывоза бытовых отходов 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</si>
  <si>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</si>
  <si>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</si>
  <si>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Мобилиционная и вневойсковая подготовка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</si>
  <si>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</si>
  <si>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99 9 01 96010</t>
  </si>
  <si>
    <t>Иные закупки товаров, работ и услуг для государственных (муниципальных) нужд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</si>
  <si>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</si>
  <si>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>Основное мероприятие "Газификация Шапкинского сельского поселения"</t>
  </si>
  <si>
    <t>Муниципальная программа "Благоустройство и организация  мест отдыха и досуга на территории Шапкинского сельского поселения Тоснеского района Ленинградской области"</t>
  </si>
  <si>
    <t>Основное мероприятие "Благоустройство и организация  мест отдыха и досуга на территории Шапкинского сельского поселения Тоснеского района Ленинградской области"</t>
  </si>
  <si>
    <t xml:space="preserve">РАСПРЕДЕЛЕНИЕ  </t>
  </si>
  <si>
    <t>Муниципальная программа "Безопасность на территории Шапкинкого сельского поселения Тосненского района Ленинградской области ".</t>
  </si>
  <si>
    <t>Муниципальная программа "Энергосбережение и повышение  энергетической эффективности на территории Шапкинского сельского поселения Тосненского района Лениградской области "</t>
  </si>
  <si>
    <t>Муниципальная программа "Развитие части территории  Шапкинского сельского поселения Тосненского района  Ленинградской области "</t>
  </si>
  <si>
    <t>Физическая культура</t>
  </si>
  <si>
    <t>14 0 01 13180</t>
  </si>
  <si>
    <t>Уплата налогов,сборов и иных платежей</t>
  </si>
  <si>
    <t>2021 год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</si>
  <si>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</si>
  <si>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Основное мероприятиеа "Борьба с борщевиком Сосновского на территории Шапкинского сельского поселения Тосненского района Ленинградской области"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</si>
  <si>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</si>
  <si>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25 0 00 00000</t>
  </si>
  <si>
    <t>25 0 01 00000</t>
  </si>
  <si>
    <t>25 0 01 14310</t>
  </si>
  <si>
    <t>Основное мероприятие  :"Повышение уровня благоустройства и безопасности проживания на части территории, являющейся административным центром поселения"</t>
  </si>
  <si>
    <t>26 0 00 00000</t>
  </si>
  <si>
    <t>26 0 01 00000</t>
  </si>
  <si>
    <t>26 0 01 S4660</t>
  </si>
  <si>
    <t>Муниципальная программа "Обеспечение доступным жильем граждан  Шапкинского сельского поселения Тосненского района Ленинградской области "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</si>
  <si>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</si>
  <si>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</si>
  <si>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</si>
  <si>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 xml:space="preserve">Социальные выплаты гражданам, кроме публичных нормативных социальных выплат
</t>
  </si>
  <si>
    <t>Социальное обеспечение населения</t>
  </si>
  <si>
    <t>10</t>
  </si>
  <si>
    <t>06 0 00 00000</t>
  </si>
  <si>
    <t>06 1 00 00000</t>
  </si>
  <si>
    <t>06 1 01 00000</t>
  </si>
  <si>
    <t>06 1 01 10750</t>
  </si>
  <si>
    <t>Мероприятия по содержанию объектов благоустройства на территории сельского поселения</t>
  </si>
  <si>
    <t>99 9 01 13280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</si>
  <si>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</si>
  <si>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Обеспечение проведения выборов и референдумов
</t>
  </si>
  <si>
    <t>99 9 01 12040</t>
  </si>
  <si>
    <t xml:space="preserve">Молодежная политика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</si>
  <si>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</si>
  <si>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к решению совета депутатов Шапкинского сельского поселения Ленинградской области</t>
  </si>
  <si>
    <t>Прочие мероприятия по обслуживанию и содержанию автомобильных дорог общего пользования местного значения</t>
  </si>
  <si>
    <t>92 9 01 00030</t>
  </si>
  <si>
    <t>10 0 01 10100</t>
  </si>
  <si>
    <t>10 0 01 10110</t>
  </si>
  <si>
    <t>10 0 01 S0140</t>
  </si>
  <si>
    <t>10 0 01 10120</t>
  </si>
  <si>
    <t>Коммунальное хозяйство</t>
  </si>
  <si>
    <t>850</t>
  </si>
  <si>
    <t>Уплата прочих налогов и сборов</t>
  </si>
  <si>
    <t>Основные мероприятия "Мероприятия по обеспечению общественного порядка и профилактике  правонарушений на территории Шапкинского сельского поселения Тосненского района Ленинградской области"</t>
  </si>
  <si>
    <t>Специальные расходы</t>
  </si>
  <si>
    <t>880</t>
  </si>
  <si>
    <t>11 0 01 S0200</t>
  </si>
  <si>
    <t>29 0 00 00000</t>
  </si>
  <si>
    <t>29 0 01 00000</t>
  </si>
  <si>
    <t>29 0 01 S4770</t>
  </si>
  <si>
    <t>Капитальные вложения в объекты государственной (муниципальной) собственности</t>
  </si>
  <si>
    <t>Бюджетные инвестиции</t>
  </si>
  <si>
    <r>
      <t xml:space="preserve">Мероприятия в области коммунального хозяйства </t>
    </r>
    <r>
      <rPr>
        <sz val="10"/>
        <color indexed="10"/>
        <rFont val="Times New Roman"/>
        <family val="1"/>
        <charset val="204"/>
      </rPr>
      <t/>
    </r>
  </si>
  <si>
    <t xml:space="preserve"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на 2020 год и плановый период 2021 и 2022 годов </t>
  </si>
  <si>
    <t>2022 год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</si>
  <si>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</si>
  <si>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Приложение № 5</t>
  </si>
  <si>
    <t>99 9 01 10110</t>
  </si>
  <si>
    <t>25 0 01 S4310</t>
  </si>
  <si>
    <t xml:space="preserve">09 </t>
  </si>
  <si>
    <t>99 9 01 11620</t>
  </si>
  <si>
    <t>99 9 01 11680</t>
  </si>
  <si>
    <t>04 0 02 00000</t>
  </si>
  <si>
    <t>04 0 01 11300</t>
  </si>
  <si>
    <t>99 9 01 11300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</si>
  <si>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 » </t>
  </si>
  <si>
    <t>08 1 002 00000</t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</si>
  <si>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Безопасность и защита жизни граждан, проживающих на территории Шапкинского сельского поселения Тосненского района Ленинградской области от террористических и экстремистских актов".</t>
    </r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</si>
  <si>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  </r>
  </si>
  <si>
    <t>08 2 00 00000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</si>
  <si>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</si>
  <si>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99 9 01 13320</t>
  </si>
  <si>
    <t>от 24.12.2019    №  16_</t>
  </si>
  <si>
    <t>Мероприятия по устойчивому развитию части территорий</t>
  </si>
  <si>
    <t>Основное мероприятие "Поддержка  проектов местных инициатив граждан"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</si>
  <si>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</si>
  <si>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Приложение № 3</t>
  </si>
  <si>
    <t>Мероприятия по обеспечению предупреждения и ликвидации последствий чрезвычайных ситуаций и стихийных бедствий</t>
  </si>
  <si>
    <t>99 9 01 11570</t>
  </si>
  <si>
    <t>от 10.03.2020 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</si>
</sst>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"/>
    <numFmt numFmtId="166" formatCode="?"/>
    <numFmt numFmtId="167" formatCode="#,##0.000"/>
    <numFmt numFmtId="168" formatCode="0.000"/>
    <numFmt numFmtId="169" formatCode="#,##0.00000"/>
    <numFmt numFmtId="170" formatCode="000000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4" fillId="2" borderId="1"/>
    <xf numFmtId="0" fontId="10" fillId="2" borderId="1"/>
    <xf numFmtId="0" fontId="10" fillId="2" borderId="1"/>
    <xf numFmtId="0" fontId="10" fillId="2" borderId="1"/>
    <xf numFmtId="0" fontId="1" fillId="2" borderId="1"/>
    <xf numFmtId="0" fontId="11" fillId="2" borderId="1"/>
    <xf numFmtId="0" fontId="11" fillId="2" borderId="1"/>
    <xf numFmtId="0" fontId="11" fillId="2" borderId="1"/>
    <xf numFmtId="0" fontId="11" fillId="2" borderId="1"/>
    <xf numFmtId="0" fontId="12" fillId="2" borderId="1"/>
    <xf numFmtId="0" fontId="11" fillId="2" borderId="1"/>
    <xf numFmtId="9" fontId="13" fillId="2" borderId="1" applyFont="0" applyFill="0" applyBorder="0" applyAlignment="0" applyProtection="0"/>
    <xf numFmtId="9" fontId="4" fillId="2" borderId="1" applyFont="0" applyFill="0" applyBorder="0" applyAlignment="0" applyProtection="0"/>
    <xf numFmtId="164" fontId="4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0" fontId="1" fillId="2" borderId="1"/>
    <xf numFmtId="0" fontId="4" fillId="2" borderId="1"/>
    <xf numFmtId="0" fontId="1" fillId="2" borderId="1"/>
    <xf numFmtId="0" fontId="10" fillId="2" borderId="1"/>
  </cellStyleXfs>
  <cellXfs count="111">
    <xf numFmtId="0" fontId="0" fillId="0" borderId="0" xfId="0"/>
    <xf numFmtId="0" fontId="3" fillId="3" borderId="0" xfId="0" applyFont="1" applyFill="1" applyAlignment="1">
      <alignment horizontal="right"/>
    </xf>
    <xf numFmtId="0" fontId="5" fillId="3" borderId="0" xfId="0" applyFont="1" applyFill="1"/>
    <xf numFmtId="0" fontId="3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167" fontId="5" fillId="3" borderId="0" xfId="0" applyNumberFormat="1" applyFont="1" applyFill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0" fontId="3" fillId="3" borderId="6" xfId="1" applyFont="1" applyFill="1" applyBorder="1" applyAlignment="1">
      <alignment horizontal="left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168" fontId="7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2" fillId="3" borderId="7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169" fontId="3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/>
    </xf>
    <xf numFmtId="0" fontId="3" fillId="3" borderId="5" xfId="2" applyFont="1" applyFill="1" applyBorder="1" applyAlignment="1">
      <alignment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top" wrapText="1"/>
    </xf>
    <xf numFmtId="169" fontId="3" fillId="3" borderId="5" xfId="0" applyNumberFormat="1" applyFont="1" applyFill="1" applyBorder="1" applyAlignment="1">
      <alignment horizontal="center" vertical="center"/>
    </xf>
    <xf numFmtId="49" fontId="3" fillId="3" borderId="2" xfId="3" applyNumberFormat="1" applyFont="1" applyFill="1" applyBorder="1" applyAlignment="1">
      <alignment horizontal="center" vertical="center" wrapText="1"/>
    </xf>
    <xf numFmtId="169" fontId="3" fillId="3" borderId="2" xfId="0" applyNumberFormat="1" applyFont="1" applyFill="1" applyBorder="1" applyAlignment="1">
      <alignment horizontal="center" vertical="center"/>
    </xf>
    <xf numFmtId="0" fontId="3" fillId="3" borderId="6" xfId="4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top"/>
    </xf>
    <xf numFmtId="169" fontId="3" fillId="3" borderId="2" xfId="0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 applyProtection="1">
      <alignment horizontal="left" vertical="top" wrapText="1"/>
    </xf>
    <xf numFmtId="49" fontId="3" fillId="3" borderId="2" xfId="0" applyNumberFormat="1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7" xfId="1" applyFont="1" applyFill="1" applyBorder="1" applyAlignment="1">
      <alignment horizontal="left" vertical="center" wrapText="1"/>
    </xf>
    <xf numFmtId="49" fontId="2" fillId="3" borderId="5" xfId="1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49" fontId="3" fillId="3" borderId="10" xfId="1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top" wrapText="1"/>
    </xf>
    <xf numFmtId="169" fontId="3" fillId="3" borderId="4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left" vertical="top" wrapText="1"/>
    </xf>
    <xf numFmtId="169" fontId="2" fillId="3" borderId="2" xfId="0" applyNumberFormat="1" applyFont="1" applyFill="1" applyBorder="1" applyAlignment="1">
      <alignment horizontal="center" vertical="top" wrapText="1"/>
    </xf>
    <xf numFmtId="0" fontId="15" fillId="3" borderId="0" xfId="0" applyFont="1" applyFill="1"/>
    <xf numFmtId="170" fontId="2" fillId="3" borderId="2" xfId="5" applyNumberFormat="1" applyFont="1" applyFill="1" applyBorder="1" applyAlignment="1">
      <alignment vertical="center" wrapText="1"/>
    </xf>
    <xf numFmtId="49" fontId="2" fillId="3" borderId="2" xfId="6" applyNumberFormat="1" applyFont="1" applyFill="1" applyBorder="1" applyAlignment="1">
      <alignment horizontal="center" vertical="center" wrapText="1"/>
    </xf>
    <xf numFmtId="170" fontId="3" fillId="3" borderId="2" xfId="5" applyNumberFormat="1" applyFont="1" applyFill="1" applyBorder="1" applyAlignment="1">
      <alignment vertical="center" wrapText="1"/>
    </xf>
    <xf numFmtId="49" fontId="3" fillId="3" borderId="2" xfId="5" applyNumberFormat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horizontal="center" vertical="center" wrapText="1"/>
    </xf>
    <xf numFmtId="170" fontId="3" fillId="3" borderId="2" xfId="6" applyNumberFormat="1" applyFont="1" applyFill="1" applyBorder="1" applyAlignment="1">
      <alignment horizontal="left" vertical="center" wrapText="1"/>
    </xf>
    <xf numFmtId="170" fontId="3" fillId="3" borderId="2" xfId="6" applyNumberFormat="1" applyFont="1" applyFill="1" applyBorder="1" applyAlignment="1">
      <alignment vertical="top" wrapText="1"/>
    </xf>
    <xf numFmtId="0" fontId="16" fillId="3" borderId="0" xfId="0" applyFont="1" applyFill="1"/>
    <xf numFmtId="0" fontId="2" fillId="3" borderId="2" xfId="2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9" fontId="3" fillId="3" borderId="5" xfId="0" applyNumberFormat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vertical="center" wrapText="1"/>
    </xf>
    <xf numFmtId="0" fontId="16" fillId="3" borderId="0" xfId="0" applyFont="1" applyFill="1" applyAlignment="1">
      <alignment horizontal="left" vertical="top"/>
    </xf>
    <xf numFmtId="0" fontId="16" fillId="3" borderId="0" xfId="0" applyFont="1" applyFill="1" applyAlignment="1">
      <alignment horizontal="center" vertical="top"/>
    </xf>
    <xf numFmtId="0" fontId="17" fillId="0" borderId="0" xfId="0" applyFont="1" applyAlignment="1">
      <alignment horizontal="justify" vertical="center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4" xfId="1" applyNumberFormat="1" applyFont="1" applyFill="1" applyBorder="1" applyAlignment="1">
      <alignment horizontal="center" vertical="top" wrapText="1"/>
    </xf>
    <xf numFmtId="49" fontId="2" fillId="3" borderId="5" xfId="1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/>
    </xf>
  </cellXfs>
  <cellStyles count="23">
    <cellStyle name="Обычный" xfId="0" builtinId="0"/>
    <cellStyle name="Обычный 2" xfId="1"/>
    <cellStyle name="Обычный 2 2" xfId="9"/>
    <cellStyle name="Обычный 2 2 2" xfId="20"/>
    <cellStyle name="Обычный 3" xfId="2"/>
    <cellStyle name="Обычный 3 2" xfId="8"/>
    <cellStyle name="Обычный 3 3" xfId="19"/>
    <cellStyle name="Обычный 3 4" xfId="7"/>
    <cellStyle name="Обычный 4" xfId="3"/>
    <cellStyle name="Обычный 4 2" xfId="10"/>
    <cellStyle name="Обычный 5" xfId="4"/>
    <cellStyle name="Обычный 5 2" xfId="21"/>
    <cellStyle name="Обычный 5 3" xfId="11"/>
    <cellStyle name="Обычный 7" xfId="5"/>
    <cellStyle name="Обычный 9" xfId="22"/>
    <cellStyle name="Обычный_Приложения 1-9 к бюджету 2007 Поправка" xfId="6"/>
    <cellStyle name="Процентный 2" xfId="12"/>
    <cellStyle name="Процентный 2 2" xfId="13"/>
    <cellStyle name="Финансовый 2" xfId="14"/>
    <cellStyle name="Финансовый 2 10" xfId="15"/>
    <cellStyle name="Финансовый 2 11" xfId="16"/>
    <cellStyle name="Финансовый 2 8" xfId="17"/>
    <cellStyle name="Финансовый 2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4"/>
  <sheetViews>
    <sheetView tabSelected="1" topLeftCell="A177" zoomScaleNormal="100" workbookViewId="0">
      <selection activeCell="D186" sqref="D186"/>
    </sheetView>
  </sheetViews>
  <sheetFormatPr defaultRowHeight="15" x14ac:dyDescent="0.25"/>
  <cols>
    <col min="1" max="1" width="61.42578125" style="99" customWidth="1"/>
    <col min="2" max="2" width="16.42578125" style="100" customWidth="1"/>
    <col min="3" max="5" width="7.42578125" style="100" customWidth="1"/>
    <col min="6" max="8" width="16.42578125" style="100" customWidth="1"/>
    <col min="9" max="16384" width="9.140625" style="90"/>
  </cols>
  <sheetData>
    <row r="1" spans="1:10" s="15" customFormat="1" ht="15.75" x14ac:dyDescent="0.25">
      <c r="A1" s="18"/>
      <c r="B1" s="17"/>
      <c r="C1" s="16"/>
      <c r="D1" s="16"/>
      <c r="E1" s="16"/>
      <c r="G1" s="27" t="s">
        <v>217</v>
      </c>
      <c r="H1" s="1"/>
      <c r="I1" s="2"/>
      <c r="J1" s="2"/>
    </row>
    <row r="2" spans="1:10" s="15" customFormat="1" ht="67.5" customHeight="1" x14ac:dyDescent="0.25">
      <c r="A2" s="18"/>
      <c r="B2" s="17"/>
      <c r="C2" s="16"/>
      <c r="D2" s="16"/>
      <c r="E2" s="16"/>
      <c r="G2" s="102" t="s">
        <v>174</v>
      </c>
      <c r="H2" s="102"/>
      <c r="I2" s="2"/>
      <c r="J2" s="2"/>
    </row>
    <row r="3" spans="1:10" s="15" customFormat="1" ht="21.75" customHeight="1" x14ac:dyDescent="0.25">
      <c r="A3" s="18"/>
      <c r="B3" s="17"/>
      <c r="C3" s="16"/>
      <c r="D3" s="16"/>
      <c r="E3" s="16"/>
      <c r="G3" s="103" t="s">
        <v>220</v>
      </c>
      <c r="H3" s="103"/>
      <c r="I3" s="2"/>
      <c r="J3" s="2"/>
    </row>
    <row r="4" spans="1:10" s="15" customFormat="1" ht="16.5" customHeight="1" x14ac:dyDescent="0.25">
      <c r="A4" s="18"/>
      <c r="B4" s="17"/>
      <c r="C4" s="16"/>
      <c r="D4" s="16"/>
      <c r="E4" s="16"/>
      <c r="G4" s="27" t="s">
        <v>197</v>
      </c>
      <c r="H4" s="1"/>
      <c r="I4" s="2"/>
      <c r="J4" s="2"/>
    </row>
    <row r="5" spans="1:10" s="15" customFormat="1" ht="66.75" customHeight="1" x14ac:dyDescent="0.25">
      <c r="A5" s="18"/>
      <c r="B5" s="17"/>
      <c r="C5" s="16"/>
      <c r="D5" s="16"/>
      <c r="E5" s="16"/>
      <c r="G5" s="102" t="s">
        <v>174</v>
      </c>
      <c r="H5" s="102"/>
      <c r="I5" s="2"/>
      <c r="J5" s="2"/>
    </row>
    <row r="6" spans="1:10" s="15" customFormat="1" ht="28.5" customHeight="1" x14ac:dyDescent="0.25">
      <c r="A6" s="18"/>
      <c r="B6" s="17"/>
      <c r="C6" s="16"/>
      <c r="D6" s="16"/>
      <c r="E6" s="16"/>
      <c r="G6" s="103" t="s">
        <v>213</v>
      </c>
      <c r="H6" s="103"/>
      <c r="I6" s="2"/>
      <c r="J6" s="2"/>
    </row>
    <row r="7" spans="1:10" s="15" customFormat="1" ht="24" customHeight="1" x14ac:dyDescent="0.25">
      <c r="A7" s="18"/>
      <c r="B7" s="17"/>
      <c r="C7" s="16"/>
      <c r="D7" s="16"/>
      <c r="E7" s="16"/>
      <c r="G7" s="27"/>
      <c r="H7" s="1"/>
      <c r="I7" s="2"/>
      <c r="J7" s="2"/>
    </row>
    <row r="8" spans="1:10" s="15" customFormat="1" ht="63" hidden="1" customHeight="1" x14ac:dyDescent="0.25">
      <c r="A8" s="18"/>
      <c r="B8" s="17"/>
      <c r="C8" s="16"/>
      <c r="D8" s="16"/>
      <c r="E8" s="16"/>
      <c r="G8" s="102"/>
      <c r="H8" s="102"/>
      <c r="I8" s="2"/>
      <c r="J8" s="2"/>
    </row>
    <row r="9" spans="1:10" s="15" customFormat="1" ht="28.5" customHeight="1" x14ac:dyDescent="0.25">
      <c r="A9" s="18"/>
      <c r="B9" s="17"/>
      <c r="C9" s="16"/>
      <c r="D9" s="16"/>
      <c r="E9" s="16"/>
      <c r="G9" s="110"/>
      <c r="H9" s="110"/>
      <c r="I9" s="2"/>
      <c r="J9" s="2"/>
    </row>
    <row r="10" spans="1:10" s="15" customFormat="1" ht="26.25" customHeight="1" x14ac:dyDescent="0.25">
      <c r="A10" s="104" t="s">
        <v>138</v>
      </c>
      <c r="B10" s="104"/>
      <c r="C10" s="104"/>
      <c r="D10" s="104"/>
      <c r="E10" s="104"/>
      <c r="F10" s="104"/>
      <c r="G10" s="104"/>
      <c r="H10" s="104"/>
    </row>
    <row r="11" spans="1:10" s="15" customFormat="1" ht="85.5" customHeight="1" x14ac:dyDescent="0.25">
      <c r="A11" s="104" t="s">
        <v>194</v>
      </c>
      <c r="B11" s="104"/>
      <c r="C11" s="104"/>
      <c r="D11" s="104"/>
      <c r="E11" s="104"/>
      <c r="F11" s="104"/>
      <c r="G11" s="104"/>
      <c r="H11" s="104"/>
    </row>
    <row r="12" spans="1:10" s="15" customFormat="1" ht="15.6" customHeight="1" x14ac:dyDescent="0.25">
      <c r="A12" s="79"/>
      <c r="B12" s="79"/>
      <c r="C12" s="79"/>
      <c r="D12" s="79"/>
      <c r="E12" s="79"/>
      <c r="F12" s="14"/>
    </row>
    <row r="13" spans="1:10" s="13" customFormat="1" ht="35.25" customHeight="1" x14ac:dyDescent="0.25">
      <c r="A13" s="106" t="s">
        <v>0</v>
      </c>
      <c r="B13" s="108" t="s">
        <v>1</v>
      </c>
      <c r="C13" s="108" t="s">
        <v>2</v>
      </c>
      <c r="D13" s="106" t="s">
        <v>3</v>
      </c>
      <c r="E13" s="106" t="s">
        <v>4</v>
      </c>
      <c r="F13" s="105" t="s">
        <v>36</v>
      </c>
      <c r="G13" s="105"/>
      <c r="H13" s="105"/>
    </row>
    <row r="14" spans="1:10" s="13" customFormat="1" ht="15.75" customHeight="1" x14ac:dyDescent="0.25">
      <c r="A14" s="107"/>
      <c r="B14" s="109"/>
      <c r="C14" s="109"/>
      <c r="D14" s="107"/>
      <c r="E14" s="107"/>
      <c r="F14" s="12" t="s">
        <v>41</v>
      </c>
      <c r="G14" s="12" t="s">
        <v>145</v>
      </c>
      <c r="H14" s="12" t="s">
        <v>195</v>
      </c>
    </row>
    <row r="15" spans="1:10" s="13" customFormat="1" ht="15.75" x14ac:dyDescent="0.25">
      <c r="A15" s="19" t="s">
        <v>37</v>
      </c>
      <c r="B15" s="19" t="s">
        <v>38</v>
      </c>
      <c r="C15" s="19" t="s">
        <v>39</v>
      </c>
      <c r="D15" s="19" t="s">
        <v>40</v>
      </c>
      <c r="E15" s="20">
        <v>5</v>
      </c>
      <c r="F15" s="21">
        <v>6</v>
      </c>
      <c r="G15" s="20">
        <v>7</v>
      </c>
      <c r="H15" s="21">
        <v>8</v>
      </c>
    </row>
    <row r="16" spans="1:10" s="82" customFormat="1" ht="15.75" x14ac:dyDescent="0.25">
      <c r="A16" s="80" t="s">
        <v>5</v>
      </c>
      <c r="B16" s="36"/>
      <c r="C16" s="35"/>
      <c r="D16" s="36"/>
      <c r="E16" s="36"/>
      <c r="F16" s="81">
        <f>F17+F119</f>
        <v>16853.534630000002</v>
      </c>
      <c r="G16" s="81">
        <f t="shared" ref="G16:H16" si="0">G17+G119</f>
        <v>13585.881230000001</v>
      </c>
      <c r="H16" s="81">
        <f t="shared" si="0"/>
        <v>13385.149890000002</v>
      </c>
    </row>
    <row r="17" spans="1:8" s="82" customFormat="1" ht="15.75" x14ac:dyDescent="0.25">
      <c r="A17" s="78" t="s">
        <v>53</v>
      </c>
      <c r="B17" s="36"/>
      <c r="C17" s="35"/>
      <c r="D17" s="36"/>
      <c r="E17" s="36"/>
      <c r="F17" s="81">
        <f>F18+F36+F49+F71+F79+F85+F95+F104+F113</f>
        <v>8203.0596299999997</v>
      </c>
      <c r="G17" s="81">
        <f t="shared" ref="G17:H17" si="1">G18+G36+G49+G71+G79+G85+G95+G104+G113</f>
        <v>3452.3110000000001</v>
      </c>
      <c r="H17" s="81">
        <f t="shared" si="1"/>
        <v>97.4</v>
      </c>
    </row>
    <row r="18" spans="1:8" s="82" customFormat="1" ht="69.75" customHeight="1" x14ac:dyDescent="0.25">
      <c r="A18" s="7" t="s">
        <v>211</v>
      </c>
      <c r="B18" s="10" t="s">
        <v>56</v>
      </c>
      <c r="C18" s="35"/>
      <c r="D18" s="36"/>
      <c r="E18" s="36"/>
      <c r="F18" s="32">
        <f>F19+F24</f>
        <v>57</v>
      </c>
      <c r="G18" s="32">
        <f>G19+G24</f>
        <v>0</v>
      </c>
      <c r="H18" s="32">
        <f>H19+H24</f>
        <v>0</v>
      </c>
    </row>
    <row r="19" spans="1:8" s="82" customFormat="1" ht="28.5" customHeight="1" x14ac:dyDescent="0.25">
      <c r="A19" s="11" t="s">
        <v>58</v>
      </c>
      <c r="B19" s="10" t="s">
        <v>60</v>
      </c>
      <c r="C19" s="35"/>
      <c r="D19" s="36"/>
      <c r="E19" s="36"/>
      <c r="F19" s="32">
        <f>F20</f>
        <v>17</v>
      </c>
      <c r="G19" s="32">
        <f t="shared" ref="G19:H22" si="2">G20</f>
        <v>0</v>
      </c>
      <c r="H19" s="32">
        <f t="shared" si="2"/>
        <v>0</v>
      </c>
    </row>
    <row r="20" spans="1:8" s="82" customFormat="1" ht="31.5" x14ac:dyDescent="0.25">
      <c r="A20" s="8" t="s">
        <v>59</v>
      </c>
      <c r="B20" s="9" t="s">
        <v>204</v>
      </c>
      <c r="C20" s="21"/>
      <c r="D20" s="19"/>
      <c r="E20" s="19"/>
      <c r="F20" s="40">
        <f>F21</f>
        <v>17</v>
      </c>
      <c r="G20" s="40">
        <f t="shared" si="2"/>
        <v>0</v>
      </c>
      <c r="H20" s="40">
        <f t="shared" si="2"/>
        <v>0</v>
      </c>
    </row>
    <row r="21" spans="1:8" s="82" customFormat="1" ht="31.5" x14ac:dyDescent="0.25">
      <c r="A21" s="8" t="s">
        <v>45</v>
      </c>
      <c r="B21" s="9" t="s">
        <v>204</v>
      </c>
      <c r="C21" s="21">
        <v>200</v>
      </c>
      <c r="D21" s="19"/>
      <c r="E21" s="19"/>
      <c r="F21" s="40">
        <f>F22</f>
        <v>17</v>
      </c>
      <c r="G21" s="40">
        <f t="shared" si="2"/>
        <v>0</v>
      </c>
      <c r="H21" s="40">
        <f t="shared" si="2"/>
        <v>0</v>
      </c>
    </row>
    <row r="22" spans="1:8" s="82" customFormat="1" ht="31.5" x14ac:dyDescent="0.25">
      <c r="A22" s="3" t="s">
        <v>46</v>
      </c>
      <c r="B22" s="9" t="s">
        <v>204</v>
      </c>
      <c r="C22" s="21">
        <v>240</v>
      </c>
      <c r="D22" s="19"/>
      <c r="E22" s="19"/>
      <c r="F22" s="40">
        <f>F23</f>
        <v>17</v>
      </c>
      <c r="G22" s="40">
        <f t="shared" si="2"/>
        <v>0</v>
      </c>
      <c r="H22" s="40">
        <f t="shared" si="2"/>
        <v>0</v>
      </c>
    </row>
    <row r="23" spans="1:8" s="82" customFormat="1" ht="15.75" x14ac:dyDescent="0.25">
      <c r="A23" s="3" t="s">
        <v>142</v>
      </c>
      <c r="B23" s="9" t="s">
        <v>204</v>
      </c>
      <c r="C23" s="21">
        <v>240</v>
      </c>
      <c r="D23" s="19" t="s">
        <v>28</v>
      </c>
      <c r="E23" s="19" t="s">
        <v>12</v>
      </c>
      <c r="F23" s="40">
        <v>17</v>
      </c>
      <c r="G23" s="40">
        <v>0</v>
      </c>
      <c r="H23" s="40">
        <v>0</v>
      </c>
    </row>
    <row r="24" spans="1:8" s="82" customFormat="1" ht="31.5" x14ac:dyDescent="0.25">
      <c r="A24" s="11" t="s">
        <v>54</v>
      </c>
      <c r="B24" s="10" t="s">
        <v>203</v>
      </c>
      <c r="C24" s="35"/>
      <c r="D24" s="36"/>
      <c r="E24" s="36"/>
      <c r="F24" s="32">
        <f>F25</f>
        <v>40</v>
      </c>
      <c r="G24" s="32">
        <f t="shared" ref="G24:H27" si="3">G25</f>
        <v>0</v>
      </c>
      <c r="H24" s="32">
        <f t="shared" si="3"/>
        <v>0</v>
      </c>
    </row>
    <row r="25" spans="1:8" s="82" customFormat="1" ht="15.75" x14ac:dyDescent="0.25">
      <c r="A25" s="8" t="s">
        <v>55</v>
      </c>
      <c r="B25" s="9" t="s">
        <v>57</v>
      </c>
      <c r="C25" s="21"/>
      <c r="D25" s="19"/>
      <c r="E25" s="19"/>
      <c r="F25" s="40">
        <f>F26</f>
        <v>40</v>
      </c>
      <c r="G25" s="40">
        <f t="shared" si="3"/>
        <v>0</v>
      </c>
      <c r="H25" s="40">
        <f t="shared" si="3"/>
        <v>0</v>
      </c>
    </row>
    <row r="26" spans="1:8" s="82" customFormat="1" ht="31.5" x14ac:dyDescent="0.25">
      <c r="A26" s="8" t="s">
        <v>45</v>
      </c>
      <c r="B26" s="9" t="s">
        <v>57</v>
      </c>
      <c r="C26" s="21">
        <v>200</v>
      </c>
      <c r="D26" s="19"/>
      <c r="E26" s="19"/>
      <c r="F26" s="40">
        <f>F27</f>
        <v>40</v>
      </c>
      <c r="G26" s="40">
        <f t="shared" si="3"/>
        <v>0</v>
      </c>
      <c r="H26" s="40">
        <f t="shared" si="3"/>
        <v>0</v>
      </c>
    </row>
    <row r="27" spans="1:8" s="82" customFormat="1" ht="31.5" x14ac:dyDescent="0.25">
      <c r="A27" s="3" t="s">
        <v>46</v>
      </c>
      <c r="B27" s="9" t="s">
        <v>57</v>
      </c>
      <c r="C27" s="21">
        <v>240</v>
      </c>
      <c r="D27" s="19"/>
      <c r="E27" s="19"/>
      <c r="F27" s="40">
        <f>F28</f>
        <v>40</v>
      </c>
      <c r="G27" s="40">
        <f t="shared" si="3"/>
        <v>0</v>
      </c>
      <c r="H27" s="40">
        <f t="shared" si="3"/>
        <v>0</v>
      </c>
    </row>
    <row r="28" spans="1:8" s="82" customFormat="1" ht="15.75" x14ac:dyDescent="0.25">
      <c r="A28" s="3" t="s">
        <v>172</v>
      </c>
      <c r="B28" s="9" t="s">
        <v>57</v>
      </c>
      <c r="C28" s="21">
        <v>240</v>
      </c>
      <c r="D28" s="19" t="s">
        <v>25</v>
      </c>
      <c r="E28" s="19" t="s">
        <v>25</v>
      </c>
      <c r="F28" s="40">
        <v>40</v>
      </c>
      <c r="G28" s="40">
        <v>0</v>
      </c>
      <c r="H28" s="40">
        <v>0</v>
      </c>
    </row>
    <row r="29" spans="1:8" s="82" customFormat="1" ht="47.25" hidden="1" x14ac:dyDescent="0.25">
      <c r="A29" s="83" t="s">
        <v>156</v>
      </c>
      <c r="B29" s="84" t="s">
        <v>163</v>
      </c>
      <c r="C29" s="35"/>
      <c r="D29" s="36"/>
      <c r="E29" s="36"/>
      <c r="F29" s="32">
        <f t="shared" ref="F29:F34" si="4">F30</f>
        <v>0</v>
      </c>
      <c r="G29" s="32">
        <f t="shared" ref="G29:H34" si="5">G30</f>
        <v>0</v>
      </c>
      <c r="H29" s="32">
        <f t="shared" si="5"/>
        <v>0</v>
      </c>
    </row>
    <row r="30" spans="1:8" s="82" customFormat="1" ht="15.75" hidden="1" x14ac:dyDescent="0.25">
      <c r="A30" s="85" t="s">
        <v>157</v>
      </c>
      <c r="B30" s="86" t="s">
        <v>164</v>
      </c>
      <c r="C30" s="21"/>
      <c r="D30" s="19"/>
      <c r="E30" s="19"/>
      <c r="F30" s="40">
        <f t="shared" si="4"/>
        <v>0</v>
      </c>
      <c r="G30" s="40">
        <f t="shared" si="5"/>
        <v>0</v>
      </c>
      <c r="H30" s="40">
        <f t="shared" si="5"/>
        <v>0</v>
      </c>
    </row>
    <row r="31" spans="1:8" s="82" customFormat="1" ht="31.5" hidden="1" x14ac:dyDescent="0.25">
      <c r="A31" s="85" t="s">
        <v>158</v>
      </c>
      <c r="B31" s="87" t="s">
        <v>165</v>
      </c>
      <c r="C31" s="21"/>
      <c r="D31" s="19"/>
      <c r="E31" s="19"/>
      <c r="F31" s="40">
        <f t="shared" si="4"/>
        <v>0</v>
      </c>
      <c r="G31" s="40">
        <f t="shared" si="5"/>
        <v>0</v>
      </c>
      <c r="H31" s="40">
        <f t="shared" si="5"/>
        <v>0</v>
      </c>
    </row>
    <row r="32" spans="1:8" s="82" customFormat="1" ht="47.25" hidden="1" x14ac:dyDescent="0.25">
      <c r="A32" s="88" t="s">
        <v>159</v>
      </c>
      <c r="B32" s="86" t="s">
        <v>166</v>
      </c>
      <c r="C32" s="21"/>
      <c r="D32" s="19"/>
      <c r="E32" s="19"/>
      <c r="F32" s="40">
        <f t="shared" si="4"/>
        <v>0</v>
      </c>
      <c r="G32" s="40">
        <f t="shared" si="5"/>
        <v>0</v>
      </c>
      <c r="H32" s="40">
        <f t="shared" si="5"/>
        <v>0</v>
      </c>
    </row>
    <row r="33" spans="1:8" s="82" customFormat="1" ht="15.75" hidden="1" x14ac:dyDescent="0.25">
      <c r="A33" s="88" t="s">
        <v>15</v>
      </c>
      <c r="B33" s="86" t="s">
        <v>166</v>
      </c>
      <c r="C33" s="21">
        <v>300</v>
      </c>
      <c r="D33" s="19"/>
      <c r="E33" s="19"/>
      <c r="F33" s="40">
        <f t="shared" si="4"/>
        <v>0</v>
      </c>
      <c r="G33" s="40">
        <f t="shared" si="5"/>
        <v>0</v>
      </c>
      <c r="H33" s="40">
        <f t="shared" si="5"/>
        <v>0</v>
      </c>
    </row>
    <row r="34" spans="1:8" s="82" customFormat="1" ht="34.5" hidden="1" customHeight="1" x14ac:dyDescent="0.25">
      <c r="A34" s="89" t="s">
        <v>160</v>
      </c>
      <c r="B34" s="86" t="s">
        <v>166</v>
      </c>
      <c r="C34" s="21">
        <v>320</v>
      </c>
      <c r="D34" s="19"/>
      <c r="E34" s="19"/>
      <c r="F34" s="40">
        <f t="shared" si="4"/>
        <v>0</v>
      </c>
      <c r="G34" s="40">
        <f t="shared" si="5"/>
        <v>0</v>
      </c>
      <c r="H34" s="40">
        <f t="shared" si="5"/>
        <v>0</v>
      </c>
    </row>
    <row r="35" spans="1:8" s="82" customFormat="1" ht="15.75" hidden="1" x14ac:dyDescent="0.25">
      <c r="A35" s="88" t="s">
        <v>161</v>
      </c>
      <c r="B35" s="86" t="s">
        <v>166</v>
      </c>
      <c r="C35" s="21">
        <v>320</v>
      </c>
      <c r="D35" s="19" t="s">
        <v>162</v>
      </c>
      <c r="E35" s="19" t="s">
        <v>17</v>
      </c>
      <c r="F35" s="49">
        <v>0</v>
      </c>
      <c r="G35" s="49">
        <v>0</v>
      </c>
      <c r="H35" s="49">
        <v>0</v>
      </c>
    </row>
    <row r="36" spans="1:8" s="82" customFormat="1" ht="52.5" customHeight="1" x14ac:dyDescent="0.25">
      <c r="A36" s="69" t="s">
        <v>139</v>
      </c>
      <c r="B36" s="64" t="s">
        <v>42</v>
      </c>
      <c r="C36" s="41"/>
      <c r="D36" s="64"/>
      <c r="E36" s="64"/>
      <c r="F36" s="32">
        <f>F38+F44</f>
        <v>100</v>
      </c>
      <c r="G36" s="32">
        <f t="shared" ref="G36:H36" si="6">G38+G44</f>
        <v>0</v>
      </c>
      <c r="H36" s="32">
        <f t="shared" si="6"/>
        <v>0</v>
      </c>
    </row>
    <row r="37" spans="1:8" s="82" customFormat="1" ht="106.5" customHeight="1" x14ac:dyDescent="0.25">
      <c r="A37" s="101" t="s">
        <v>209</v>
      </c>
      <c r="B37" s="64" t="s">
        <v>207</v>
      </c>
      <c r="C37" s="41"/>
      <c r="D37" s="64"/>
      <c r="E37" s="64"/>
      <c r="F37" s="32">
        <f>F38</f>
        <v>95</v>
      </c>
      <c r="G37" s="32">
        <f t="shared" ref="G37:H37" si="7">G38</f>
        <v>0</v>
      </c>
      <c r="H37" s="32">
        <f t="shared" si="7"/>
        <v>0</v>
      </c>
    </row>
    <row r="38" spans="1:8" ht="31.5" x14ac:dyDescent="0.25">
      <c r="A38" s="69" t="s">
        <v>43</v>
      </c>
      <c r="B38" s="64" t="s">
        <v>47</v>
      </c>
      <c r="C38" s="41"/>
      <c r="D38" s="64"/>
      <c r="E38" s="64"/>
      <c r="F38" s="32">
        <f>F39</f>
        <v>95</v>
      </c>
      <c r="G38" s="32">
        <f t="shared" ref="G38:H41" si="8">G39</f>
        <v>0</v>
      </c>
      <c r="H38" s="32">
        <f t="shared" si="8"/>
        <v>0</v>
      </c>
    </row>
    <row r="39" spans="1:8" ht="15.75" x14ac:dyDescent="0.25">
      <c r="A39" s="8" t="s">
        <v>44</v>
      </c>
      <c r="B39" s="31" t="s">
        <v>48</v>
      </c>
      <c r="C39" s="30"/>
      <c r="D39" s="31"/>
      <c r="E39" s="31"/>
      <c r="F39" s="40">
        <f>F40</f>
        <v>95</v>
      </c>
      <c r="G39" s="40">
        <f t="shared" si="8"/>
        <v>0</v>
      </c>
      <c r="H39" s="40">
        <f t="shared" si="8"/>
        <v>0</v>
      </c>
    </row>
    <row r="40" spans="1:8" ht="31.5" x14ac:dyDescent="0.25">
      <c r="A40" s="8" t="s">
        <v>45</v>
      </c>
      <c r="B40" s="31" t="s">
        <v>48</v>
      </c>
      <c r="C40" s="30">
        <v>200</v>
      </c>
      <c r="D40" s="31"/>
      <c r="E40" s="31"/>
      <c r="F40" s="40">
        <f>F41</f>
        <v>95</v>
      </c>
      <c r="G40" s="40">
        <f t="shared" si="8"/>
        <v>0</v>
      </c>
      <c r="H40" s="40">
        <f t="shared" si="8"/>
        <v>0</v>
      </c>
    </row>
    <row r="41" spans="1:8" ht="31.5" x14ac:dyDescent="0.25">
      <c r="A41" s="55" t="s">
        <v>46</v>
      </c>
      <c r="B41" s="31" t="s">
        <v>48</v>
      </c>
      <c r="C41" s="30">
        <v>240</v>
      </c>
      <c r="D41" s="31"/>
      <c r="E41" s="31"/>
      <c r="F41" s="40">
        <f>F42</f>
        <v>95</v>
      </c>
      <c r="G41" s="40">
        <f t="shared" si="8"/>
        <v>0</v>
      </c>
      <c r="H41" s="40">
        <f t="shared" si="8"/>
        <v>0</v>
      </c>
    </row>
    <row r="42" spans="1:8" ht="47.25" x14ac:dyDescent="0.25">
      <c r="A42" s="8" t="s">
        <v>49</v>
      </c>
      <c r="B42" s="31" t="s">
        <v>48</v>
      </c>
      <c r="C42" s="30">
        <v>240</v>
      </c>
      <c r="D42" s="31" t="s">
        <v>17</v>
      </c>
      <c r="E42" s="31" t="s">
        <v>20</v>
      </c>
      <c r="F42" s="40">
        <f>95</f>
        <v>95</v>
      </c>
      <c r="G42" s="40">
        <v>0</v>
      </c>
      <c r="H42" s="40">
        <v>0</v>
      </c>
    </row>
    <row r="43" spans="1:8" ht="63" x14ac:dyDescent="0.25">
      <c r="A43" s="101" t="s">
        <v>208</v>
      </c>
      <c r="B43" s="64" t="s">
        <v>210</v>
      </c>
      <c r="C43" s="30"/>
      <c r="D43" s="31"/>
      <c r="E43" s="31"/>
      <c r="F43" s="32">
        <f>F44</f>
        <v>5</v>
      </c>
      <c r="G43" s="32">
        <f t="shared" ref="G43:H43" si="9">G44</f>
        <v>0</v>
      </c>
      <c r="H43" s="32">
        <f t="shared" si="9"/>
        <v>0</v>
      </c>
    </row>
    <row r="44" spans="1:8" ht="63" x14ac:dyDescent="0.25">
      <c r="A44" s="69" t="s">
        <v>184</v>
      </c>
      <c r="B44" s="64" t="s">
        <v>51</v>
      </c>
      <c r="C44" s="41"/>
      <c r="D44" s="64"/>
      <c r="E44" s="64"/>
      <c r="F44" s="32">
        <f>F45</f>
        <v>5</v>
      </c>
      <c r="G44" s="32">
        <f t="shared" ref="G44:H47" si="10">G45</f>
        <v>0</v>
      </c>
      <c r="H44" s="32">
        <f t="shared" si="10"/>
        <v>0</v>
      </c>
    </row>
    <row r="45" spans="1:8" ht="78.75" x14ac:dyDescent="0.25">
      <c r="A45" s="8" t="s">
        <v>50</v>
      </c>
      <c r="B45" s="31" t="s">
        <v>52</v>
      </c>
      <c r="C45" s="30"/>
      <c r="D45" s="31"/>
      <c r="E45" s="31"/>
      <c r="F45" s="40">
        <f>F46</f>
        <v>5</v>
      </c>
      <c r="G45" s="40">
        <f t="shared" si="10"/>
        <v>0</v>
      </c>
      <c r="H45" s="40">
        <f t="shared" si="10"/>
        <v>0</v>
      </c>
    </row>
    <row r="46" spans="1:8" ht="31.5" x14ac:dyDescent="0.25">
      <c r="A46" s="8" t="s">
        <v>45</v>
      </c>
      <c r="B46" s="31" t="s">
        <v>52</v>
      </c>
      <c r="C46" s="30">
        <v>200</v>
      </c>
      <c r="D46" s="31"/>
      <c r="E46" s="31"/>
      <c r="F46" s="40">
        <f>F47</f>
        <v>5</v>
      </c>
      <c r="G46" s="40">
        <f t="shared" si="10"/>
        <v>0</v>
      </c>
      <c r="H46" s="40">
        <f t="shared" si="10"/>
        <v>0</v>
      </c>
    </row>
    <row r="47" spans="1:8" ht="31.5" x14ac:dyDescent="0.25">
      <c r="A47" s="55" t="s">
        <v>46</v>
      </c>
      <c r="B47" s="31" t="s">
        <v>52</v>
      </c>
      <c r="C47" s="30">
        <v>240</v>
      </c>
      <c r="D47" s="31"/>
      <c r="E47" s="31"/>
      <c r="F47" s="40">
        <f>F48</f>
        <v>5</v>
      </c>
      <c r="G47" s="40">
        <f t="shared" si="10"/>
        <v>0</v>
      </c>
      <c r="H47" s="40">
        <f t="shared" si="10"/>
        <v>0</v>
      </c>
    </row>
    <row r="48" spans="1:8" ht="47.25" x14ac:dyDescent="0.25">
      <c r="A48" s="8" t="s">
        <v>49</v>
      </c>
      <c r="B48" s="31" t="s">
        <v>52</v>
      </c>
      <c r="C48" s="30">
        <v>240</v>
      </c>
      <c r="D48" s="31" t="s">
        <v>17</v>
      </c>
      <c r="E48" s="31" t="s">
        <v>20</v>
      </c>
      <c r="F48" s="40">
        <v>5</v>
      </c>
      <c r="G48" s="40">
        <v>0</v>
      </c>
      <c r="H48" s="40">
        <v>0</v>
      </c>
    </row>
    <row r="49" spans="1:8" ht="56.25" customHeight="1" x14ac:dyDescent="0.25">
      <c r="A49" s="7" t="s">
        <v>134</v>
      </c>
      <c r="B49" s="64" t="s">
        <v>69</v>
      </c>
      <c r="C49" s="30"/>
      <c r="D49" s="31"/>
      <c r="E49" s="31"/>
      <c r="F49" s="32">
        <f>F50</f>
        <v>2918.7851200000005</v>
      </c>
      <c r="G49" s="32">
        <f t="shared" ref="G49:H49" si="11">G50</f>
        <v>2423.9610000000002</v>
      </c>
      <c r="H49" s="32">
        <f t="shared" si="11"/>
        <v>0</v>
      </c>
    </row>
    <row r="50" spans="1:8" ht="94.5" x14ac:dyDescent="0.25">
      <c r="A50" s="7" t="s">
        <v>65</v>
      </c>
      <c r="B50" s="64" t="s">
        <v>70</v>
      </c>
      <c r="C50" s="41"/>
      <c r="D50" s="64"/>
      <c r="E50" s="64"/>
      <c r="F50" s="32">
        <f>F51+F55+F63+F67+F59</f>
        <v>2918.7851200000005</v>
      </c>
      <c r="G50" s="32">
        <f>G51+G55+G63+G67</f>
        <v>2423.9610000000002</v>
      </c>
      <c r="H50" s="32">
        <f>H51+H55+H63+H67</f>
        <v>0</v>
      </c>
    </row>
    <row r="51" spans="1:8" ht="15.75" x14ac:dyDescent="0.25">
      <c r="A51" s="8" t="s">
        <v>66</v>
      </c>
      <c r="B51" s="31" t="s">
        <v>177</v>
      </c>
      <c r="C51" s="30"/>
      <c r="D51" s="31"/>
      <c r="E51" s="31"/>
      <c r="F51" s="40">
        <f>F52</f>
        <v>732.46100000000001</v>
      </c>
      <c r="G51" s="40">
        <f t="shared" ref="G51:H53" si="12">G52</f>
        <v>787.16000000000008</v>
      </c>
      <c r="H51" s="40">
        <f t="shared" si="12"/>
        <v>0</v>
      </c>
    </row>
    <row r="52" spans="1:8" ht="31.5" x14ac:dyDescent="0.25">
      <c r="A52" s="8" t="s">
        <v>45</v>
      </c>
      <c r="B52" s="31" t="s">
        <v>177</v>
      </c>
      <c r="C52" s="30">
        <v>200</v>
      </c>
      <c r="D52" s="31"/>
      <c r="E52" s="31"/>
      <c r="F52" s="40">
        <f>F53</f>
        <v>732.46100000000001</v>
      </c>
      <c r="G52" s="40">
        <f t="shared" si="12"/>
        <v>787.16000000000008</v>
      </c>
      <c r="H52" s="40">
        <f t="shared" si="12"/>
        <v>0</v>
      </c>
    </row>
    <row r="53" spans="1:8" ht="31.5" x14ac:dyDescent="0.25">
      <c r="A53" s="3" t="s">
        <v>46</v>
      </c>
      <c r="B53" s="31" t="s">
        <v>177</v>
      </c>
      <c r="C53" s="30">
        <v>240</v>
      </c>
      <c r="D53" s="31"/>
      <c r="E53" s="31"/>
      <c r="F53" s="40">
        <f>F54</f>
        <v>732.46100000000001</v>
      </c>
      <c r="G53" s="40">
        <f t="shared" si="12"/>
        <v>787.16000000000008</v>
      </c>
      <c r="H53" s="40">
        <f t="shared" si="12"/>
        <v>0</v>
      </c>
    </row>
    <row r="54" spans="1:8" ht="27" customHeight="1" x14ac:dyDescent="0.25">
      <c r="A54" s="71" t="s">
        <v>31</v>
      </c>
      <c r="B54" s="31" t="s">
        <v>177</v>
      </c>
      <c r="C54" s="30">
        <v>240</v>
      </c>
      <c r="D54" s="31" t="s">
        <v>11</v>
      </c>
      <c r="E54" s="31" t="s">
        <v>20</v>
      </c>
      <c r="F54" s="40">
        <v>732.46100000000001</v>
      </c>
      <c r="G54" s="40">
        <f>675.541+111.619</f>
        <v>787.16000000000008</v>
      </c>
      <c r="H54" s="40">
        <v>0</v>
      </c>
    </row>
    <row r="55" spans="1:8" ht="47.25" hidden="1" x14ac:dyDescent="0.25">
      <c r="A55" s="8" t="s">
        <v>67</v>
      </c>
      <c r="B55" s="9" t="s">
        <v>178</v>
      </c>
      <c r="C55" s="30"/>
      <c r="D55" s="31"/>
      <c r="E55" s="31"/>
      <c r="F55" s="40">
        <f>F56</f>
        <v>0</v>
      </c>
      <c r="G55" s="40">
        <f t="shared" ref="G55:H57" si="13">G56</f>
        <v>0</v>
      </c>
      <c r="H55" s="40">
        <f t="shared" si="13"/>
        <v>0</v>
      </c>
    </row>
    <row r="56" spans="1:8" ht="31.5" hidden="1" x14ac:dyDescent="0.25">
      <c r="A56" s="8" t="s">
        <v>45</v>
      </c>
      <c r="B56" s="9" t="s">
        <v>178</v>
      </c>
      <c r="C56" s="30">
        <v>200</v>
      </c>
      <c r="D56" s="31"/>
      <c r="E56" s="31"/>
      <c r="F56" s="40">
        <f>F57</f>
        <v>0</v>
      </c>
      <c r="G56" s="40">
        <f t="shared" si="13"/>
        <v>0</v>
      </c>
      <c r="H56" s="40">
        <f t="shared" si="13"/>
        <v>0</v>
      </c>
    </row>
    <row r="57" spans="1:8" ht="31.5" hidden="1" x14ac:dyDescent="0.25">
      <c r="A57" s="3" t="s">
        <v>46</v>
      </c>
      <c r="B57" s="9" t="s">
        <v>178</v>
      </c>
      <c r="C57" s="30">
        <v>240</v>
      </c>
      <c r="D57" s="31"/>
      <c r="E57" s="31"/>
      <c r="F57" s="40">
        <f>F58</f>
        <v>0</v>
      </c>
      <c r="G57" s="40">
        <f t="shared" si="13"/>
        <v>0</v>
      </c>
      <c r="H57" s="40">
        <v>0</v>
      </c>
    </row>
    <row r="58" spans="1:8" ht="15.75" hidden="1" x14ac:dyDescent="0.25">
      <c r="A58" s="71" t="s">
        <v>31</v>
      </c>
      <c r="B58" s="9" t="s">
        <v>178</v>
      </c>
      <c r="C58" s="30">
        <v>240</v>
      </c>
      <c r="D58" s="31" t="s">
        <v>11</v>
      </c>
      <c r="E58" s="31" t="s">
        <v>20</v>
      </c>
      <c r="F58" s="40">
        <v>0</v>
      </c>
      <c r="G58" s="40">
        <v>0</v>
      </c>
      <c r="H58" s="40">
        <v>0</v>
      </c>
    </row>
    <row r="59" spans="1:8" ht="47.25" x14ac:dyDescent="0.25">
      <c r="A59" s="70" t="s">
        <v>68</v>
      </c>
      <c r="B59" s="31" t="s">
        <v>178</v>
      </c>
      <c r="C59" s="30"/>
      <c r="D59" s="31"/>
      <c r="E59" s="31"/>
      <c r="F59" s="40">
        <f>F60</f>
        <v>550.32411999999999</v>
      </c>
      <c r="G59" s="40">
        <f t="shared" ref="G59:H61" si="14">G60</f>
        <v>0</v>
      </c>
      <c r="H59" s="40">
        <f t="shared" si="14"/>
        <v>0</v>
      </c>
    </row>
    <row r="60" spans="1:8" ht="31.5" x14ac:dyDescent="0.25">
      <c r="A60" s="8" t="s">
        <v>45</v>
      </c>
      <c r="B60" s="31" t="s">
        <v>178</v>
      </c>
      <c r="C60" s="30">
        <v>200</v>
      </c>
      <c r="D60" s="31"/>
      <c r="E60" s="31"/>
      <c r="F60" s="40">
        <f>F61</f>
        <v>550.32411999999999</v>
      </c>
      <c r="G60" s="40">
        <f t="shared" si="14"/>
        <v>0</v>
      </c>
      <c r="H60" s="40">
        <f t="shared" si="14"/>
        <v>0</v>
      </c>
    </row>
    <row r="61" spans="1:8" ht="31.5" x14ac:dyDescent="0.25">
      <c r="A61" s="3" t="s">
        <v>46</v>
      </c>
      <c r="B61" s="31" t="s">
        <v>178</v>
      </c>
      <c r="C61" s="30">
        <v>240</v>
      </c>
      <c r="D61" s="31"/>
      <c r="E61" s="31"/>
      <c r="F61" s="40">
        <f>F62</f>
        <v>550.32411999999999</v>
      </c>
      <c r="G61" s="40">
        <f t="shared" si="14"/>
        <v>0</v>
      </c>
      <c r="H61" s="40">
        <f t="shared" si="14"/>
        <v>0</v>
      </c>
    </row>
    <row r="62" spans="1:8" ht="15.75" x14ac:dyDescent="0.25">
      <c r="A62" s="71" t="s">
        <v>31</v>
      </c>
      <c r="B62" s="31" t="s">
        <v>178</v>
      </c>
      <c r="C62" s="30">
        <v>240</v>
      </c>
      <c r="D62" s="31" t="s">
        <v>11</v>
      </c>
      <c r="E62" s="31" t="s">
        <v>20</v>
      </c>
      <c r="F62" s="40">
        <v>550.32411999999999</v>
      </c>
      <c r="G62" s="40">
        <v>0</v>
      </c>
      <c r="H62" s="40">
        <v>0</v>
      </c>
    </row>
    <row r="63" spans="1:8" ht="47.25" x14ac:dyDescent="0.25">
      <c r="A63" s="70" t="s">
        <v>68</v>
      </c>
      <c r="B63" s="31" t="s">
        <v>179</v>
      </c>
      <c r="C63" s="30"/>
      <c r="D63" s="31"/>
      <c r="E63" s="31"/>
      <c r="F63" s="40">
        <f>F64</f>
        <v>955.63224000000002</v>
      </c>
      <c r="G63" s="40">
        <f t="shared" ref="G63:H65" si="15">G64</f>
        <v>931.80100000000004</v>
      </c>
      <c r="H63" s="40">
        <f t="shared" si="15"/>
        <v>0</v>
      </c>
    </row>
    <row r="64" spans="1:8" ht="31.5" x14ac:dyDescent="0.25">
      <c r="A64" s="8" t="s">
        <v>45</v>
      </c>
      <c r="B64" s="31" t="s">
        <v>179</v>
      </c>
      <c r="C64" s="30">
        <v>200</v>
      </c>
      <c r="D64" s="31"/>
      <c r="E64" s="31"/>
      <c r="F64" s="40">
        <f>F65</f>
        <v>955.63224000000002</v>
      </c>
      <c r="G64" s="40">
        <f t="shared" si="15"/>
        <v>931.80100000000004</v>
      </c>
      <c r="H64" s="40">
        <f t="shared" si="15"/>
        <v>0</v>
      </c>
    </row>
    <row r="65" spans="1:8" ht="31.5" x14ac:dyDescent="0.25">
      <c r="A65" s="3" t="s">
        <v>46</v>
      </c>
      <c r="B65" s="31" t="s">
        <v>179</v>
      </c>
      <c r="C65" s="30">
        <v>240</v>
      </c>
      <c r="D65" s="31"/>
      <c r="E65" s="31"/>
      <c r="F65" s="40">
        <f>F66</f>
        <v>955.63224000000002</v>
      </c>
      <c r="G65" s="40">
        <f t="shared" si="15"/>
        <v>931.80100000000004</v>
      </c>
      <c r="H65" s="40">
        <f t="shared" si="15"/>
        <v>0</v>
      </c>
    </row>
    <row r="66" spans="1:8" ht="31.5" customHeight="1" x14ac:dyDescent="0.25">
      <c r="A66" s="71" t="s">
        <v>31</v>
      </c>
      <c r="B66" s="31" t="s">
        <v>179</v>
      </c>
      <c r="C66" s="30">
        <v>240</v>
      </c>
      <c r="D66" s="31" t="s">
        <v>11</v>
      </c>
      <c r="E66" s="31" t="s">
        <v>20</v>
      </c>
      <c r="F66" s="40">
        <f>931.801+23.83124</f>
        <v>955.63224000000002</v>
      </c>
      <c r="G66" s="40">
        <f>1292.92-249.5-111.619</f>
        <v>931.80100000000004</v>
      </c>
      <c r="H66" s="40">
        <v>0</v>
      </c>
    </row>
    <row r="67" spans="1:8" ht="47.25" x14ac:dyDescent="0.25">
      <c r="A67" s="8" t="s">
        <v>175</v>
      </c>
      <c r="B67" s="9" t="s">
        <v>180</v>
      </c>
      <c r="C67" s="30"/>
      <c r="D67" s="31"/>
      <c r="E67" s="31"/>
      <c r="F67" s="40">
        <f>F68</f>
        <v>680.36775999999998</v>
      </c>
      <c r="G67" s="40">
        <f t="shared" ref="G67:H69" si="16">G68</f>
        <v>705</v>
      </c>
      <c r="H67" s="40">
        <f t="shared" si="16"/>
        <v>0</v>
      </c>
    </row>
    <row r="68" spans="1:8" ht="31.5" x14ac:dyDescent="0.25">
      <c r="A68" s="8" t="s">
        <v>45</v>
      </c>
      <c r="B68" s="9" t="s">
        <v>180</v>
      </c>
      <c r="C68" s="30">
        <v>200</v>
      </c>
      <c r="D68" s="31"/>
      <c r="E68" s="31"/>
      <c r="F68" s="40">
        <f>F69</f>
        <v>680.36775999999998</v>
      </c>
      <c r="G68" s="40">
        <f t="shared" si="16"/>
        <v>705</v>
      </c>
      <c r="H68" s="40">
        <f t="shared" si="16"/>
        <v>0</v>
      </c>
    </row>
    <row r="69" spans="1:8" ht="31.5" x14ac:dyDescent="0.25">
      <c r="A69" s="3" t="s">
        <v>46</v>
      </c>
      <c r="B69" s="9" t="s">
        <v>180</v>
      </c>
      <c r="C69" s="30">
        <v>240</v>
      </c>
      <c r="D69" s="31"/>
      <c r="E69" s="31"/>
      <c r="F69" s="40">
        <f>F70</f>
        <v>680.36775999999998</v>
      </c>
      <c r="G69" s="40">
        <f t="shared" si="16"/>
        <v>705</v>
      </c>
      <c r="H69" s="40">
        <f t="shared" si="16"/>
        <v>0</v>
      </c>
    </row>
    <row r="70" spans="1:8" ht="15.75" x14ac:dyDescent="0.25">
      <c r="A70" s="71" t="s">
        <v>31</v>
      </c>
      <c r="B70" s="9" t="s">
        <v>180</v>
      </c>
      <c r="C70" s="30">
        <v>240</v>
      </c>
      <c r="D70" s="31" t="s">
        <v>11</v>
      </c>
      <c r="E70" s="31" t="s">
        <v>20</v>
      </c>
      <c r="F70" s="40">
        <f>704.199-23.83124</f>
        <v>680.36775999999998</v>
      </c>
      <c r="G70" s="40">
        <f>455.5+249.5</f>
        <v>705</v>
      </c>
      <c r="H70" s="40">
        <v>0</v>
      </c>
    </row>
    <row r="71" spans="1:8" ht="47.25" x14ac:dyDescent="0.25">
      <c r="A71" s="28" t="s">
        <v>61</v>
      </c>
      <c r="B71" s="29" t="s">
        <v>63</v>
      </c>
      <c r="C71" s="30"/>
      <c r="D71" s="31"/>
      <c r="E71" s="31"/>
      <c r="F71" s="32">
        <f t="shared" ref="F71" si="17">F72</f>
        <v>996.35</v>
      </c>
      <c r="G71" s="32">
        <f t="shared" ref="G71:H71" si="18">G72</f>
        <v>862.45</v>
      </c>
      <c r="H71" s="32">
        <f t="shared" si="18"/>
        <v>0</v>
      </c>
    </row>
    <row r="72" spans="1:8" ht="31.5" x14ac:dyDescent="0.25">
      <c r="A72" s="33" t="s">
        <v>135</v>
      </c>
      <c r="B72" s="34" t="s">
        <v>64</v>
      </c>
      <c r="C72" s="35"/>
      <c r="D72" s="36"/>
      <c r="E72" s="36"/>
      <c r="F72" s="81">
        <f>F73</f>
        <v>996.35</v>
      </c>
      <c r="G72" s="81">
        <f>G73</f>
        <v>862.45</v>
      </c>
      <c r="H72" s="81">
        <v>0</v>
      </c>
    </row>
    <row r="73" spans="1:8" ht="15.75" x14ac:dyDescent="0.25">
      <c r="A73" s="33" t="s">
        <v>62</v>
      </c>
      <c r="B73" s="34" t="s">
        <v>187</v>
      </c>
      <c r="C73" s="21"/>
      <c r="D73" s="19"/>
      <c r="E73" s="19"/>
      <c r="F73" s="37">
        <f>F74</f>
        <v>996.35</v>
      </c>
      <c r="G73" s="37">
        <f t="shared" ref="G73:H76" si="19">G74</f>
        <v>862.45</v>
      </c>
      <c r="H73" s="37">
        <f t="shared" si="19"/>
        <v>0</v>
      </c>
    </row>
    <row r="74" spans="1:8" ht="15.75" x14ac:dyDescent="0.25">
      <c r="A74" s="8" t="s">
        <v>193</v>
      </c>
      <c r="B74" s="34" t="s">
        <v>187</v>
      </c>
      <c r="C74" s="21"/>
      <c r="D74" s="19"/>
      <c r="E74" s="19"/>
      <c r="F74" s="37">
        <f>F75</f>
        <v>996.35</v>
      </c>
      <c r="G74" s="37">
        <f t="shared" si="19"/>
        <v>862.45</v>
      </c>
      <c r="H74" s="37">
        <f t="shared" si="19"/>
        <v>0</v>
      </c>
    </row>
    <row r="75" spans="1:8" ht="31.5" x14ac:dyDescent="0.25">
      <c r="A75" s="8" t="s">
        <v>191</v>
      </c>
      <c r="B75" s="34" t="s">
        <v>187</v>
      </c>
      <c r="C75" s="21">
        <v>400</v>
      </c>
      <c r="D75" s="19"/>
      <c r="E75" s="19"/>
      <c r="F75" s="37">
        <f>F76</f>
        <v>996.35</v>
      </c>
      <c r="G75" s="37">
        <f t="shared" si="19"/>
        <v>862.45</v>
      </c>
      <c r="H75" s="37">
        <f t="shared" si="19"/>
        <v>0</v>
      </c>
    </row>
    <row r="76" spans="1:8" ht="15.75" x14ac:dyDescent="0.25">
      <c r="A76" s="3" t="s">
        <v>192</v>
      </c>
      <c r="B76" s="34" t="s">
        <v>187</v>
      </c>
      <c r="C76" s="21">
        <v>410</v>
      </c>
      <c r="D76" s="19"/>
      <c r="E76" s="19"/>
      <c r="F76" s="37">
        <f>F77</f>
        <v>996.35</v>
      </c>
      <c r="G76" s="37">
        <f t="shared" si="19"/>
        <v>862.45</v>
      </c>
      <c r="H76" s="37">
        <f t="shared" si="19"/>
        <v>0</v>
      </c>
    </row>
    <row r="77" spans="1:8" ht="15" customHeight="1" x14ac:dyDescent="0.25">
      <c r="A77" s="3" t="s">
        <v>181</v>
      </c>
      <c r="B77" s="34" t="s">
        <v>187</v>
      </c>
      <c r="C77" s="21">
        <v>410</v>
      </c>
      <c r="D77" s="19" t="s">
        <v>22</v>
      </c>
      <c r="E77" s="19" t="s">
        <v>21</v>
      </c>
      <c r="F77" s="37">
        <v>996.35</v>
      </c>
      <c r="G77" s="37">
        <v>862.45</v>
      </c>
      <c r="H77" s="37">
        <v>0</v>
      </c>
    </row>
    <row r="78" spans="1:8" ht="15.75" hidden="1" x14ac:dyDescent="0.25">
      <c r="A78" s="3"/>
      <c r="B78" s="34"/>
      <c r="C78" s="21"/>
      <c r="D78" s="19"/>
      <c r="E78" s="19"/>
      <c r="F78" s="37"/>
      <c r="G78" s="37"/>
      <c r="H78" s="37"/>
    </row>
    <row r="79" spans="1:8" ht="68.25" customHeight="1" x14ac:dyDescent="0.25">
      <c r="A79" s="7" t="s">
        <v>136</v>
      </c>
      <c r="B79" s="38" t="s">
        <v>74</v>
      </c>
      <c r="C79" s="21"/>
      <c r="D79" s="19"/>
      <c r="E79" s="19"/>
      <c r="F79" s="32">
        <f>F80</f>
        <v>2095.9</v>
      </c>
      <c r="G79" s="32">
        <f t="shared" ref="G79:H83" si="20">G80</f>
        <v>0</v>
      </c>
      <c r="H79" s="32">
        <f t="shared" si="20"/>
        <v>0</v>
      </c>
    </row>
    <row r="80" spans="1:8" ht="63" x14ac:dyDescent="0.25">
      <c r="A80" s="3" t="s">
        <v>137</v>
      </c>
      <c r="B80" s="39" t="s">
        <v>72</v>
      </c>
      <c r="C80" s="21"/>
      <c r="D80" s="19"/>
      <c r="E80" s="19"/>
      <c r="F80" s="37">
        <f>F81</f>
        <v>2095.9</v>
      </c>
      <c r="G80" s="37">
        <f t="shared" si="20"/>
        <v>0</v>
      </c>
      <c r="H80" s="37">
        <f t="shared" si="20"/>
        <v>0</v>
      </c>
    </row>
    <row r="81" spans="1:8" ht="31.5" x14ac:dyDescent="0.25">
      <c r="A81" s="8" t="s">
        <v>71</v>
      </c>
      <c r="B81" s="39" t="s">
        <v>73</v>
      </c>
      <c r="C81" s="21"/>
      <c r="D81" s="19"/>
      <c r="E81" s="19"/>
      <c r="F81" s="37">
        <f>F82</f>
        <v>2095.9</v>
      </c>
      <c r="G81" s="37">
        <f t="shared" si="20"/>
        <v>0</v>
      </c>
      <c r="H81" s="37">
        <f t="shared" si="20"/>
        <v>0</v>
      </c>
    </row>
    <row r="82" spans="1:8" ht="31.5" x14ac:dyDescent="0.25">
      <c r="A82" s="8" t="s">
        <v>45</v>
      </c>
      <c r="B82" s="39" t="s">
        <v>73</v>
      </c>
      <c r="C82" s="21">
        <v>200</v>
      </c>
      <c r="D82" s="19"/>
      <c r="E82" s="19"/>
      <c r="F82" s="37">
        <f>F83</f>
        <v>2095.9</v>
      </c>
      <c r="G82" s="37">
        <f t="shared" si="20"/>
        <v>0</v>
      </c>
      <c r="H82" s="37">
        <f t="shared" si="20"/>
        <v>0</v>
      </c>
    </row>
    <row r="83" spans="1:8" ht="31.5" x14ac:dyDescent="0.25">
      <c r="A83" s="3" t="s">
        <v>46</v>
      </c>
      <c r="B83" s="39" t="s">
        <v>73</v>
      </c>
      <c r="C83" s="21">
        <v>240</v>
      </c>
      <c r="D83" s="19"/>
      <c r="E83" s="19"/>
      <c r="F83" s="37">
        <f>F84</f>
        <v>2095.9</v>
      </c>
      <c r="G83" s="37">
        <f t="shared" si="20"/>
        <v>0</v>
      </c>
      <c r="H83" s="37">
        <f t="shared" si="20"/>
        <v>0</v>
      </c>
    </row>
    <row r="84" spans="1:8" ht="15.75" x14ac:dyDescent="0.25">
      <c r="A84" s="3" t="s">
        <v>29</v>
      </c>
      <c r="B84" s="39" t="s">
        <v>73</v>
      </c>
      <c r="C84" s="21">
        <v>240</v>
      </c>
      <c r="D84" s="19" t="s">
        <v>22</v>
      </c>
      <c r="E84" s="19" t="s">
        <v>17</v>
      </c>
      <c r="F84" s="49">
        <v>2095.9</v>
      </c>
      <c r="G84" s="49">
        <v>0</v>
      </c>
      <c r="H84" s="49">
        <v>0</v>
      </c>
    </row>
    <row r="85" spans="1:8" ht="63" x14ac:dyDescent="0.25">
      <c r="A85" s="7" t="s">
        <v>140</v>
      </c>
      <c r="B85" s="38" t="s">
        <v>77</v>
      </c>
      <c r="C85" s="21"/>
      <c r="D85" s="19"/>
      <c r="E85" s="19"/>
      <c r="F85" s="32">
        <f>F86</f>
        <v>37.5</v>
      </c>
      <c r="G85" s="32">
        <f t="shared" ref="G85:H89" si="21">G86</f>
        <v>50</v>
      </c>
      <c r="H85" s="32">
        <f t="shared" si="21"/>
        <v>70</v>
      </c>
    </row>
    <row r="86" spans="1:8" ht="31.5" x14ac:dyDescent="0.25">
      <c r="A86" s="7" t="s">
        <v>75</v>
      </c>
      <c r="B86" s="38" t="s">
        <v>143</v>
      </c>
      <c r="C86" s="35"/>
      <c r="D86" s="36"/>
      <c r="E86" s="36"/>
      <c r="F86" s="32">
        <f>F87</f>
        <v>37.5</v>
      </c>
      <c r="G86" s="32">
        <f t="shared" si="21"/>
        <v>50</v>
      </c>
      <c r="H86" s="32">
        <f t="shared" si="21"/>
        <v>70</v>
      </c>
    </row>
    <row r="87" spans="1:8" ht="31.5" x14ac:dyDescent="0.25">
      <c r="A87" s="8" t="s">
        <v>76</v>
      </c>
      <c r="B87" s="39" t="s">
        <v>143</v>
      </c>
      <c r="C87" s="21"/>
      <c r="D87" s="19"/>
      <c r="E87" s="19"/>
      <c r="F87" s="40">
        <f>F88</f>
        <v>37.5</v>
      </c>
      <c r="G87" s="40">
        <f t="shared" si="21"/>
        <v>50</v>
      </c>
      <c r="H87" s="40">
        <f t="shared" si="21"/>
        <v>70</v>
      </c>
    </row>
    <row r="88" spans="1:8" ht="31.5" x14ac:dyDescent="0.25">
      <c r="A88" s="8" t="s">
        <v>45</v>
      </c>
      <c r="B88" s="39" t="s">
        <v>143</v>
      </c>
      <c r="C88" s="21">
        <v>200</v>
      </c>
      <c r="D88" s="19"/>
      <c r="E88" s="19"/>
      <c r="F88" s="40">
        <f>F89</f>
        <v>37.5</v>
      </c>
      <c r="G88" s="40">
        <f t="shared" si="21"/>
        <v>50</v>
      </c>
      <c r="H88" s="40">
        <f t="shared" si="21"/>
        <v>70</v>
      </c>
    </row>
    <row r="89" spans="1:8" ht="31.5" x14ac:dyDescent="0.25">
      <c r="A89" s="3" t="s">
        <v>46</v>
      </c>
      <c r="B89" s="39" t="s">
        <v>143</v>
      </c>
      <c r="C89" s="21">
        <v>240</v>
      </c>
      <c r="D89" s="19"/>
      <c r="E89" s="19"/>
      <c r="F89" s="40">
        <f>F90</f>
        <v>37.5</v>
      </c>
      <c r="G89" s="40">
        <f t="shared" si="21"/>
        <v>50</v>
      </c>
      <c r="H89" s="40">
        <f t="shared" si="21"/>
        <v>70</v>
      </c>
    </row>
    <row r="90" spans="1:8" ht="15.75" x14ac:dyDescent="0.25">
      <c r="A90" s="3" t="s">
        <v>29</v>
      </c>
      <c r="B90" s="39" t="s">
        <v>143</v>
      </c>
      <c r="C90" s="21">
        <v>240</v>
      </c>
      <c r="D90" s="19" t="s">
        <v>22</v>
      </c>
      <c r="E90" s="19" t="s">
        <v>17</v>
      </c>
      <c r="F90" s="40">
        <v>37.5</v>
      </c>
      <c r="G90" s="40">
        <v>50</v>
      </c>
      <c r="H90" s="40">
        <v>70</v>
      </c>
    </row>
    <row r="91" spans="1:8" ht="31.5" hidden="1" x14ac:dyDescent="0.25">
      <c r="A91" s="3" t="s">
        <v>78</v>
      </c>
      <c r="B91" s="44" t="s">
        <v>79</v>
      </c>
      <c r="C91" s="21"/>
      <c r="D91" s="19"/>
      <c r="E91" s="19"/>
      <c r="F91" s="40">
        <f>F92</f>
        <v>0</v>
      </c>
      <c r="G91" s="40">
        <f t="shared" ref="G91:H93" si="22">G92</f>
        <v>0</v>
      </c>
      <c r="H91" s="40">
        <f t="shared" si="22"/>
        <v>0</v>
      </c>
    </row>
    <row r="92" spans="1:8" ht="31.5" hidden="1" x14ac:dyDescent="0.25">
      <c r="A92" s="8" t="s">
        <v>45</v>
      </c>
      <c r="B92" s="44" t="s">
        <v>79</v>
      </c>
      <c r="C92" s="21">
        <v>200</v>
      </c>
      <c r="D92" s="19"/>
      <c r="E92" s="19"/>
      <c r="F92" s="40">
        <f>F93</f>
        <v>0</v>
      </c>
      <c r="G92" s="40">
        <f t="shared" si="22"/>
        <v>0</v>
      </c>
      <c r="H92" s="40">
        <f t="shared" si="22"/>
        <v>0</v>
      </c>
    </row>
    <row r="93" spans="1:8" ht="31.5" hidden="1" x14ac:dyDescent="0.25">
      <c r="A93" s="3" t="s">
        <v>46</v>
      </c>
      <c r="B93" s="44" t="s">
        <v>79</v>
      </c>
      <c r="C93" s="21">
        <v>240</v>
      </c>
      <c r="D93" s="19"/>
      <c r="E93" s="19"/>
      <c r="F93" s="40">
        <f>F94</f>
        <v>0</v>
      </c>
      <c r="G93" s="40">
        <f t="shared" si="22"/>
        <v>0</v>
      </c>
      <c r="H93" s="40">
        <f t="shared" si="22"/>
        <v>0</v>
      </c>
    </row>
    <row r="94" spans="1:8" ht="15.75" hidden="1" x14ac:dyDescent="0.25">
      <c r="A94" s="3" t="s">
        <v>29</v>
      </c>
      <c r="B94" s="44" t="s">
        <v>79</v>
      </c>
      <c r="C94" s="21">
        <v>240</v>
      </c>
      <c r="D94" s="19" t="s">
        <v>22</v>
      </c>
      <c r="E94" s="19" t="s">
        <v>17</v>
      </c>
      <c r="F94" s="40">
        <v>0</v>
      </c>
      <c r="G94" s="40">
        <v>0</v>
      </c>
      <c r="H94" s="40">
        <v>0</v>
      </c>
    </row>
    <row r="95" spans="1:8" ht="47.25" x14ac:dyDescent="0.25">
      <c r="A95" s="68" t="s">
        <v>146</v>
      </c>
      <c r="B95" s="72" t="s">
        <v>149</v>
      </c>
      <c r="C95" s="21"/>
      <c r="D95" s="19"/>
      <c r="E95" s="19"/>
      <c r="F95" s="32">
        <f>F96</f>
        <v>36.524509999999999</v>
      </c>
      <c r="G95" s="32">
        <f t="shared" ref="G95:H99" si="23">G96</f>
        <v>31.6</v>
      </c>
      <c r="H95" s="32">
        <f t="shared" si="23"/>
        <v>27.4</v>
      </c>
    </row>
    <row r="96" spans="1:8" ht="47.25" x14ac:dyDescent="0.25">
      <c r="A96" s="52" t="s">
        <v>147</v>
      </c>
      <c r="B96" s="44" t="s">
        <v>150</v>
      </c>
      <c r="C96" s="21"/>
      <c r="D96" s="19"/>
      <c r="E96" s="19"/>
      <c r="F96" s="40">
        <f>F97+F101</f>
        <v>36.524509999999999</v>
      </c>
      <c r="G96" s="40">
        <f t="shared" si="23"/>
        <v>31.6</v>
      </c>
      <c r="H96" s="40">
        <f t="shared" si="23"/>
        <v>27.4</v>
      </c>
    </row>
    <row r="97" spans="1:8" ht="47.25" x14ac:dyDescent="0.25">
      <c r="A97" s="52" t="s">
        <v>148</v>
      </c>
      <c r="B97" s="44" t="s">
        <v>151</v>
      </c>
      <c r="C97" s="21"/>
      <c r="D97" s="19"/>
      <c r="E97" s="19"/>
      <c r="F97" s="40">
        <f>F98</f>
        <v>25.6</v>
      </c>
      <c r="G97" s="40">
        <f t="shared" si="23"/>
        <v>31.6</v>
      </c>
      <c r="H97" s="40">
        <f t="shared" si="23"/>
        <v>27.4</v>
      </c>
    </row>
    <row r="98" spans="1:8" ht="31.5" x14ac:dyDescent="0.25">
      <c r="A98" s="8" t="s">
        <v>45</v>
      </c>
      <c r="B98" s="44" t="s">
        <v>151</v>
      </c>
      <c r="C98" s="30">
        <v>200</v>
      </c>
      <c r="D98" s="19"/>
      <c r="E98" s="19"/>
      <c r="F98" s="40">
        <f>F99</f>
        <v>25.6</v>
      </c>
      <c r="G98" s="40">
        <f t="shared" si="23"/>
        <v>31.6</v>
      </c>
      <c r="H98" s="40">
        <f t="shared" si="23"/>
        <v>27.4</v>
      </c>
    </row>
    <row r="99" spans="1:8" ht="31.5" x14ac:dyDescent="0.25">
      <c r="A99" s="3" t="s">
        <v>46</v>
      </c>
      <c r="B99" s="44" t="s">
        <v>151</v>
      </c>
      <c r="C99" s="30">
        <v>240</v>
      </c>
      <c r="D99" s="19"/>
      <c r="E99" s="19"/>
      <c r="F99" s="40">
        <f>F100</f>
        <v>25.6</v>
      </c>
      <c r="G99" s="40">
        <f t="shared" si="23"/>
        <v>31.6</v>
      </c>
      <c r="H99" s="40">
        <f t="shared" si="23"/>
        <v>27.4</v>
      </c>
    </row>
    <row r="100" spans="1:8" ht="15.75" x14ac:dyDescent="0.25">
      <c r="A100" s="73" t="s">
        <v>29</v>
      </c>
      <c r="B100" s="74" t="s">
        <v>151</v>
      </c>
      <c r="C100" s="75">
        <v>240</v>
      </c>
      <c r="D100" s="76" t="s">
        <v>22</v>
      </c>
      <c r="E100" s="76" t="s">
        <v>17</v>
      </c>
      <c r="F100" s="77">
        <v>25.6</v>
      </c>
      <c r="G100" s="77">
        <v>31.6</v>
      </c>
      <c r="H100" s="77">
        <v>27.4</v>
      </c>
    </row>
    <row r="101" spans="1:8" ht="31.5" x14ac:dyDescent="0.25">
      <c r="A101" s="8" t="s">
        <v>45</v>
      </c>
      <c r="B101" s="48" t="s">
        <v>199</v>
      </c>
      <c r="C101" s="30">
        <v>200</v>
      </c>
      <c r="D101" s="19"/>
      <c r="E101" s="19"/>
      <c r="F101" s="77">
        <f>F102</f>
        <v>10.92451</v>
      </c>
      <c r="G101" s="77">
        <f t="shared" ref="G101:H102" si="24">G102</f>
        <v>0</v>
      </c>
      <c r="H101" s="77">
        <f t="shared" si="24"/>
        <v>0</v>
      </c>
    </row>
    <row r="102" spans="1:8" ht="31.5" x14ac:dyDescent="0.25">
      <c r="A102" s="3" t="s">
        <v>46</v>
      </c>
      <c r="B102" s="48" t="s">
        <v>199</v>
      </c>
      <c r="C102" s="30">
        <v>240</v>
      </c>
      <c r="D102" s="19"/>
      <c r="E102" s="19"/>
      <c r="F102" s="77">
        <f>F103</f>
        <v>10.92451</v>
      </c>
      <c r="G102" s="77">
        <f t="shared" si="24"/>
        <v>0</v>
      </c>
      <c r="H102" s="77">
        <f t="shared" si="24"/>
        <v>0</v>
      </c>
    </row>
    <row r="103" spans="1:8" ht="15.75" x14ac:dyDescent="0.25">
      <c r="A103" s="73" t="s">
        <v>29</v>
      </c>
      <c r="B103" s="48" t="s">
        <v>199</v>
      </c>
      <c r="C103" s="75">
        <v>240</v>
      </c>
      <c r="D103" s="76" t="s">
        <v>22</v>
      </c>
      <c r="E103" s="76" t="s">
        <v>17</v>
      </c>
      <c r="F103" s="49">
        <f>7.8+3.12451</f>
        <v>10.92451</v>
      </c>
      <c r="G103" s="77">
        <v>0</v>
      </c>
      <c r="H103" s="77">
        <v>0</v>
      </c>
    </row>
    <row r="104" spans="1:8" ht="78.75" x14ac:dyDescent="0.25">
      <c r="A104" s="91" t="s">
        <v>206</v>
      </c>
      <c r="B104" s="10" t="s">
        <v>153</v>
      </c>
      <c r="C104" s="41"/>
      <c r="D104" s="36"/>
      <c r="E104" s="36"/>
      <c r="F104" s="42">
        <f>F105</f>
        <v>1201</v>
      </c>
      <c r="G104" s="42">
        <f t="shared" ref="G104:H105" si="25">G105</f>
        <v>0</v>
      </c>
      <c r="H104" s="42">
        <f t="shared" si="25"/>
        <v>0</v>
      </c>
    </row>
    <row r="105" spans="1:8" ht="63" x14ac:dyDescent="0.25">
      <c r="A105" s="43" t="s">
        <v>152</v>
      </c>
      <c r="B105" s="44" t="s">
        <v>154</v>
      </c>
      <c r="C105" s="45"/>
      <c r="D105" s="46"/>
      <c r="E105" s="46"/>
      <c r="F105" s="47">
        <f>F109+F112</f>
        <v>1201</v>
      </c>
      <c r="G105" s="47">
        <f t="shared" si="25"/>
        <v>0</v>
      </c>
      <c r="H105" s="47">
        <f t="shared" si="25"/>
        <v>0</v>
      </c>
    </row>
    <row r="106" spans="1:8" ht="31.5" x14ac:dyDescent="0.25">
      <c r="A106" s="3" t="s">
        <v>78</v>
      </c>
      <c r="B106" s="48" t="s">
        <v>155</v>
      </c>
      <c r="C106" s="30"/>
      <c r="D106" s="19"/>
      <c r="E106" s="19"/>
      <c r="F106" s="49">
        <f>F107</f>
        <v>800</v>
      </c>
      <c r="G106" s="49">
        <f t="shared" ref="G106:H108" si="26">G107</f>
        <v>0</v>
      </c>
      <c r="H106" s="49">
        <f t="shared" si="26"/>
        <v>0</v>
      </c>
    </row>
    <row r="107" spans="1:8" ht="31.5" x14ac:dyDescent="0.25">
      <c r="A107" s="8" t="s">
        <v>45</v>
      </c>
      <c r="B107" s="48" t="s">
        <v>155</v>
      </c>
      <c r="C107" s="30">
        <v>200</v>
      </c>
      <c r="D107" s="19"/>
      <c r="E107" s="19"/>
      <c r="F107" s="49">
        <f>F108</f>
        <v>800</v>
      </c>
      <c r="G107" s="49">
        <f>G108</f>
        <v>0</v>
      </c>
      <c r="H107" s="49">
        <f>H108</f>
        <v>0</v>
      </c>
    </row>
    <row r="108" spans="1:8" ht="31.5" x14ac:dyDescent="0.25">
      <c r="A108" s="50" t="s">
        <v>46</v>
      </c>
      <c r="B108" s="48" t="s">
        <v>155</v>
      </c>
      <c r="C108" s="30">
        <v>240</v>
      </c>
      <c r="D108" s="19"/>
      <c r="E108" s="19"/>
      <c r="F108" s="49">
        <f>F109</f>
        <v>800</v>
      </c>
      <c r="G108" s="49">
        <f t="shared" si="26"/>
        <v>0</v>
      </c>
      <c r="H108" s="49">
        <f t="shared" si="26"/>
        <v>0</v>
      </c>
    </row>
    <row r="109" spans="1:8" ht="47.25" x14ac:dyDescent="0.25">
      <c r="A109" s="8" t="s">
        <v>49</v>
      </c>
      <c r="B109" s="48" t="s">
        <v>155</v>
      </c>
      <c r="C109" s="30">
        <v>240</v>
      </c>
      <c r="D109" s="31" t="s">
        <v>17</v>
      </c>
      <c r="E109" s="31" t="s">
        <v>200</v>
      </c>
      <c r="F109" s="40">
        <v>800</v>
      </c>
      <c r="G109" s="40">
        <v>0</v>
      </c>
      <c r="H109" s="40">
        <v>0</v>
      </c>
    </row>
    <row r="110" spans="1:8" ht="31.5" x14ac:dyDescent="0.25">
      <c r="A110" s="8" t="s">
        <v>45</v>
      </c>
      <c r="B110" s="48" t="s">
        <v>155</v>
      </c>
      <c r="C110" s="30">
        <v>200</v>
      </c>
      <c r="D110" s="19"/>
      <c r="E110" s="19"/>
      <c r="F110" s="49">
        <f>F111</f>
        <v>401</v>
      </c>
      <c r="G110" s="49">
        <f>G111</f>
        <v>0</v>
      </c>
      <c r="H110" s="49">
        <f>H111</f>
        <v>0</v>
      </c>
    </row>
    <row r="111" spans="1:8" ht="31.5" x14ac:dyDescent="0.25">
      <c r="A111" s="50" t="s">
        <v>46</v>
      </c>
      <c r="B111" s="48" t="s">
        <v>155</v>
      </c>
      <c r="C111" s="30">
        <v>240</v>
      </c>
      <c r="D111" s="19"/>
      <c r="E111" s="19"/>
      <c r="F111" s="49">
        <f>F112</f>
        <v>401</v>
      </c>
      <c r="G111" s="49">
        <f t="shared" ref="G111:H111" si="27">G112</f>
        <v>0</v>
      </c>
      <c r="H111" s="49">
        <f t="shared" si="27"/>
        <v>0</v>
      </c>
    </row>
    <row r="112" spans="1:8" ht="15.75" x14ac:dyDescent="0.25">
      <c r="A112" s="3" t="s">
        <v>29</v>
      </c>
      <c r="B112" s="48" t="s">
        <v>155</v>
      </c>
      <c r="C112" s="21">
        <v>240</v>
      </c>
      <c r="D112" s="19" t="s">
        <v>22</v>
      </c>
      <c r="E112" s="19" t="s">
        <v>17</v>
      </c>
      <c r="F112" s="40">
        <v>401</v>
      </c>
      <c r="G112" s="40">
        <v>0</v>
      </c>
      <c r="H112" s="40">
        <v>0</v>
      </c>
    </row>
    <row r="113" spans="1:8" ht="47.25" x14ac:dyDescent="0.25">
      <c r="A113" s="7" t="s">
        <v>141</v>
      </c>
      <c r="B113" s="10" t="s">
        <v>188</v>
      </c>
      <c r="C113" s="21"/>
      <c r="D113" s="19"/>
      <c r="E113" s="19"/>
      <c r="F113" s="32">
        <f>F114</f>
        <v>760</v>
      </c>
      <c r="G113" s="32">
        <f t="shared" ref="G113:H117" si="28">G114</f>
        <v>84.3</v>
      </c>
      <c r="H113" s="32">
        <f t="shared" si="28"/>
        <v>0</v>
      </c>
    </row>
    <row r="114" spans="1:8" ht="31.5" x14ac:dyDescent="0.25">
      <c r="A114" s="8" t="s">
        <v>215</v>
      </c>
      <c r="B114" s="9" t="s">
        <v>189</v>
      </c>
      <c r="C114" s="21"/>
      <c r="D114" s="19"/>
      <c r="E114" s="19"/>
      <c r="F114" s="40">
        <f>F115</f>
        <v>760</v>
      </c>
      <c r="G114" s="40">
        <f t="shared" si="28"/>
        <v>84.3</v>
      </c>
      <c r="H114" s="40">
        <f t="shared" si="28"/>
        <v>0</v>
      </c>
    </row>
    <row r="115" spans="1:8" ht="15.75" x14ac:dyDescent="0.25">
      <c r="A115" s="3" t="s">
        <v>214</v>
      </c>
      <c r="B115" s="9" t="s">
        <v>190</v>
      </c>
      <c r="C115" s="21"/>
      <c r="D115" s="19"/>
      <c r="E115" s="19"/>
      <c r="F115" s="40">
        <f>F116</f>
        <v>760</v>
      </c>
      <c r="G115" s="40">
        <f t="shared" si="28"/>
        <v>84.3</v>
      </c>
      <c r="H115" s="40">
        <f t="shared" si="28"/>
        <v>0</v>
      </c>
    </row>
    <row r="116" spans="1:8" ht="31.5" x14ac:dyDescent="0.25">
      <c r="A116" s="8" t="s">
        <v>45</v>
      </c>
      <c r="B116" s="9" t="s">
        <v>190</v>
      </c>
      <c r="C116" s="21">
        <v>200</v>
      </c>
      <c r="D116" s="19"/>
      <c r="E116" s="19"/>
      <c r="F116" s="40">
        <f>F117</f>
        <v>760</v>
      </c>
      <c r="G116" s="40">
        <f t="shared" si="28"/>
        <v>84.3</v>
      </c>
      <c r="H116" s="40">
        <f t="shared" si="28"/>
        <v>0</v>
      </c>
    </row>
    <row r="117" spans="1:8" ht="31.5" x14ac:dyDescent="0.25">
      <c r="A117" s="3" t="s">
        <v>46</v>
      </c>
      <c r="B117" s="9" t="s">
        <v>190</v>
      </c>
      <c r="C117" s="21">
        <v>240</v>
      </c>
      <c r="D117" s="19"/>
      <c r="E117" s="19"/>
      <c r="F117" s="40">
        <f>F118</f>
        <v>760</v>
      </c>
      <c r="G117" s="40">
        <f t="shared" si="28"/>
        <v>84.3</v>
      </c>
      <c r="H117" s="40">
        <f t="shared" si="28"/>
        <v>0</v>
      </c>
    </row>
    <row r="118" spans="1:8" ht="15.75" x14ac:dyDescent="0.25">
      <c r="A118" s="3" t="s">
        <v>29</v>
      </c>
      <c r="B118" s="9" t="s">
        <v>190</v>
      </c>
      <c r="C118" s="21">
        <v>240</v>
      </c>
      <c r="D118" s="19" t="s">
        <v>22</v>
      </c>
      <c r="E118" s="19" t="s">
        <v>17</v>
      </c>
      <c r="F118" s="40">
        <v>760</v>
      </c>
      <c r="G118" s="40">
        <v>84.3</v>
      </c>
      <c r="H118" s="40">
        <v>0</v>
      </c>
    </row>
    <row r="119" spans="1:8" ht="15.75" x14ac:dyDescent="0.25">
      <c r="A119" s="78" t="s">
        <v>80</v>
      </c>
      <c r="B119" s="19"/>
      <c r="C119" s="21"/>
      <c r="D119" s="19"/>
      <c r="E119" s="19"/>
      <c r="F119" s="32">
        <f>F120+F156+F166</f>
        <v>8650.4750000000004</v>
      </c>
      <c r="G119" s="32">
        <f t="shared" ref="G119:H119" si="29">G120+G156+G166</f>
        <v>10133.570230000001</v>
      </c>
      <c r="H119" s="32">
        <f t="shared" si="29"/>
        <v>13287.749890000003</v>
      </c>
    </row>
    <row r="120" spans="1:8" s="4" customFormat="1" ht="70.5" customHeight="1" x14ac:dyDescent="0.25">
      <c r="A120" s="68" t="s">
        <v>81</v>
      </c>
      <c r="B120" s="67" t="s">
        <v>82</v>
      </c>
      <c r="C120" s="64"/>
      <c r="D120" s="67"/>
      <c r="E120" s="67"/>
      <c r="F120" s="42">
        <f>F121+F150</f>
        <v>7135.9840000000004</v>
      </c>
      <c r="G120" s="42">
        <f>G121+G150</f>
        <v>6907.2390000000005</v>
      </c>
      <c r="H120" s="42">
        <f>H121+H150</f>
        <v>7148.170000000001</v>
      </c>
    </row>
    <row r="121" spans="1:8" s="4" customFormat="1" ht="63" x14ac:dyDescent="0.25">
      <c r="A121" s="52" t="s">
        <v>83</v>
      </c>
      <c r="B121" s="59" t="s">
        <v>84</v>
      </c>
      <c r="C121" s="64"/>
      <c r="D121" s="67"/>
      <c r="E121" s="67"/>
      <c r="F121" s="42">
        <f t="shared" ref="F121:G121" si="30">F122</f>
        <v>6184.17</v>
      </c>
      <c r="G121" s="42">
        <f t="shared" si="30"/>
        <v>5917.3520000000008</v>
      </c>
      <c r="H121" s="42">
        <f>H122</f>
        <v>6118.688000000001</v>
      </c>
    </row>
    <row r="122" spans="1:8" s="4" customFormat="1" ht="15.75" x14ac:dyDescent="0.25">
      <c r="A122" s="8" t="s">
        <v>32</v>
      </c>
      <c r="B122" s="59" t="s">
        <v>85</v>
      </c>
      <c r="C122" s="64"/>
      <c r="D122" s="67"/>
      <c r="E122" s="67"/>
      <c r="F122" s="42">
        <f>F123+F133+F146</f>
        <v>6184.17</v>
      </c>
      <c r="G122" s="42">
        <f>G123+G133+G146</f>
        <v>5917.3520000000008</v>
      </c>
      <c r="H122" s="42">
        <f>H123+H133+H146</f>
        <v>6118.688000000001</v>
      </c>
    </row>
    <row r="123" spans="1:8" s="4" customFormat="1" ht="27.75" customHeight="1" x14ac:dyDescent="0.25">
      <c r="A123" s="52" t="s">
        <v>86</v>
      </c>
      <c r="B123" s="65" t="s">
        <v>87</v>
      </c>
      <c r="C123" s="64"/>
      <c r="D123" s="67"/>
      <c r="E123" s="67"/>
      <c r="F123" s="42">
        <f>F124+F127+F130</f>
        <v>5892.8969999999999</v>
      </c>
      <c r="G123" s="42">
        <f t="shared" ref="G123:H123" si="31">G124+G127</f>
        <v>5913.8320000000003</v>
      </c>
      <c r="H123" s="42">
        <f t="shared" si="31"/>
        <v>6115.1680000000006</v>
      </c>
    </row>
    <row r="124" spans="1:8" s="4" customFormat="1" ht="78.75" x14ac:dyDescent="0.25">
      <c r="A124" s="52" t="s">
        <v>6</v>
      </c>
      <c r="B124" s="31" t="s">
        <v>87</v>
      </c>
      <c r="C124" s="39" t="s">
        <v>7</v>
      </c>
      <c r="D124" s="65"/>
      <c r="E124" s="65"/>
      <c r="F124" s="40">
        <f t="shared" ref="F124:H125" si="32">F125</f>
        <v>4849.8270000000002</v>
      </c>
      <c r="G124" s="40">
        <f t="shared" si="32"/>
        <v>5043.42</v>
      </c>
      <c r="H124" s="40">
        <f t="shared" si="32"/>
        <v>5244.7560000000003</v>
      </c>
    </row>
    <row r="125" spans="1:8" s="4" customFormat="1" ht="31.5" x14ac:dyDescent="0.25">
      <c r="A125" s="51" t="s">
        <v>88</v>
      </c>
      <c r="B125" s="31" t="s">
        <v>87</v>
      </c>
      <c r="C125" s="39" t="s">
        <v>89</v>
      </c>
      <c r="D125" s="65"/>
      <c r="E125" s="65"/>
      <c r="F125" s="40">
        <f t="shared" si="32"/>
        <v>4849.8270000000002</v>
      </c>
      <c r="G125" s="40">
        <f t="shared" si="32"/>
        <v>5043.42</v>
      </c>
      <c r="H125" s="40">
        <f>H126</f>
        <v>5244.7560000000003</v>
      </c>
    </row>
    <row r="126" spans="1:8" s="4" customFormat="1" ht="47.25" x14ac:dyDescent="0.25">
      <c r="A126" s="51" t="s">
        <v>33</v>
      </c>
      <c r="B126" s="65" t="s">
        <v>87</v>
      </c>
      <c r="C126" s="31" t="s">
        <v>89</v>
      </c>
      <c r="D126" s="31" t="s">
        <v>12</v>
      </c>
      <c r="E126" s="31" t="s">
        <v>11</v>
      </c>
      <c r="F126" s="40">
        <v>4849.8270000000002</v>
      </c>
      <c r="G126" s="40">
        <v>5043.42</v>
      </c>
      <c r="H126" s="40">
        <v>5244.7560000000003</v>
      </c>
    </row>
    <row r="127" spans="1:8" s="4" customFormat="1" ht="40.5" customHeight="1" x14ac:dyDescent="0.25">
      <c r="A127" s="51" t="s">
        <v>9</v>
      </c>
      <c r="B127" s="65" t="s">
        <v>87</v>
      </c>
      <c r="C127" s="31" t="s">
        <v>10</v>
      </c>
      <c r="D127" s="65"/>
      <c r="E127" s="31"/>
      <c r="F127" s="40">
        <f t="shared" ref="F127:G128" si="33">F128</f>
        <v>937.46995000000004</v>
      </c>
      <c r="G127" s="40">
        <f t="shared" si="33"/>
        <v>870.41200000000003</v>
      </c>
      <c r="H127" s="40">
        <f>H128</f>
        <v>870.41200000000003</v>
      </c>
    </row>
    <row r="128" spans="1:8" s="4" customFormat="1" ht="31.5" x14ac:dyDescent="0.25">
      <c r="A128" s="51" t="s">
        <v>46</v>
      </c>
      <c r="B128" s="65" t="s">
        <v>87</v>
      </c>
      <c r="C128" s="31" t="s">
        <v>90</v>
      </c>
      <c r="D128" s="65"/>
      <c r="E128" s="65"/>
      <c r="F128" s="40">
        <f t="shared" si="33"/>
        <v>937.46995000000004</v>
      </c>
      <c r="G128" s="40">
        <f t="shared" si="33"/>
        <v>870.41200000000003</v>
      </c>
      <c r="H128" s="40">
        <f>H129</f>
        <v>870.41200000000003</v>
      </c>
    </row>
    <row r="129" spans="1:8" s="4" customFormat="1" ht="47.25" x14ac:dyDescent="0.25">
      <c r="A129" s="51" t="s">
        <v>33</v>
      </c>
      <c r="B129" s="65" t="s">
        <v>87</v>
      </c>
      <c r="C129" s="31" t="s">
        <v>90</v>
      </c>
      <c r="D129" s="31" t="s">
        <v>12</v>
      </c>
      <c r="E129" s="31" t="s">
        <v>11</v>
      </c>
      <c r="F129" s="40">
        <f>882.75+54.72-0.00005</f>
        <v>937.46995000000004</v>
      </c>
      <c r="G129" s="40">
        <v>870.41200000000003</v>
      </c>
      <c r="H129" s="40">
        <v>870.41200000000003</v>
      </c>
    </row>
    <row r="130" spans="1:8" s="4" customFormat="1" ht="21.75" customHeight="1" x14ac:dyDescent="0.25">
      <c r="A130" s="58" t="s">
        <v>13</v>
      </c>
      <c r="B130" s="65" t="s">
        <v>87</v>
      </c>
      <c r="C130" s="59">
        <v>800</v>
      </c>
      <c r="D130" s="39"/>
      <c r="E130" s="39"/>
      <c r="F130" s="49">
        <f>F131</f>
        <v>105.60005</v>
      </c>
      <c r="G130" s="49">
        <f t="shared" ref="G130:H131" si="34">G131</f>
        <v>0</v>
      </c>
      <c r="H130" s="49">
        <f t="shared" si="34"/>
        <v>0</v>
      </c>
    </row>
    <row r="131" spans="1:8" s="4" customFormat="1" ht="21.75" customHeight="1" x14ac:dyDescent="0.25">
      <c r="A131" s="51" t="s">
        <v>144</v>
      </c>
      <c r="B131" s="65" t="s">
        <v>87</v>
      </c>
      <c r="C131" s="59">
        <v>850</v>
      </c>
      <c r="D131" s="39"/>
      <c r="E131" s="39"/>
      <c r="F131" s="49">
        <f>F132</f>
        <v>105.60005</v>
      </c>
      <c r="G131" s="49">
        <f t="shared" si="34"/>
        <v>0</v>
      </c>
      <c r="H131" s="49">
        <f t="shared" si="34"/>
        <v>0</v>
      </c>
    </row>
    <row r="132" spans="1:8" s="4" customFormat="1" ht="47.25" x14ac:dyDescent="0.25">
      <c r="A132" s="51" t="s">
        <v>33</v>
      </c>
      <c r="B132" s="65" t="s">
        <v>87</v>
      </c>
      <c r="C132" s="31" t="s">
        <v>182</v>
      </c>
      <c r="D132" s="31" t="s">
        <v>12</v>
      </c>
      <c r="E132" s="31" t="s">
        <v>11</v>
      </c>
      <c r="F132" s="40">
        <f>105.6+0.00005</f>
        <v>105.60005</v>
      </c>
      <c r="G132" s="40">
        <v>0</v>
      </c>
      <c r="H132" s="40">
        <v>0</v>
      </c>
    </row>
    <row r="133" spans="1:8" s="4" customFormat="1" ht="47.25" x14ac:dyDescent="0.25">
      <c r="A133" s="52" t="s">
        <v>91</v>
      </c>
      <c r="B133" s="59" t="s">
        <v>92</v>
      </c>
      <c r="C133" s="31"/>
      <c r="D133" s="31"/>
      <c r="E133" s="31"/>
      <c r="F133" s="40">
        <f>F134+F138+F142</f>
        <v>287.75300000000004</v>
      </c>
      <c r="G133" s="40">
        <f t="shared" ref="G133:H133" si="35">G134+G138+G142</f>
        <v>0</v>
      </c>
      <c r="H133" s="40">
        <f t="shared" si="35"/>
        <v>0</v>
      </c>
    </row>
    <row r="134" spans="1:8" s="4" customFormat="1" ht="51.75" customHeight="1" x14ac:dyDescent="0.25">
      <c r="A134" s="3" t="s">
        <v>173</v>
      </c>
      <c r="B134" s="31" t="s">
        <v>93</v>
      </c>
      <c r="C134" s="31"/>
      <c r="D134" s="31"/>
      <c r="E134" s="31"/>
      <c r="F134" s="40">
        <f t="shared" ref="F134:F135" si="36">F135</f>
        <v>208.5</v>
      </c>
      <c r="G134" s="40">
        <f t="shared" ref="G134" si="37">G135+G139+G143</f>
        <v>0</v>
      </c>
      <c r="H134" s="40">
        <f>H135</f>
        <v>0</v>
      </c>
    </row>
    <row r="135" spans="1:8" s="4" customFormat="1" ht="15.75" x14ac:dyDescent="0.25">
      <c r="A135" s="52" t="s">
        <v>94</v>
      </c>
      <c r="B135" s="31" t="s">
        <v>93</v>
      </c>
      <c r="C135" s="31" t="s">
        <v>18</v>
      </c>
      <c r="D135" s="31"/>
      <c r="E135" s="31"/>
      <c r="F135" s="40">
        <f t="shared" si="36"/>
        <v>208.5</v>
      </c>
      <c r="G135" s="40">
        <f t="shared" ref="G135" si="38">G136+G140+G144</f>
        <v>0</v>
      </c>
      <c r="H135" s="40">
        <f>H136</f>
        <v>0</v>
      </c>
    </row>
    <row r="136" spans="1:8" s="4" customFormat="1" ht="15.75" x14ac:dyDescent="0.25">
      <c r="A136" s="52" t="s">
        <v>95</v>
      </c>
      <c r="B136" s="31" t="s">
        <v>93</v>
      </c>
      <c r="C136" s="31" t="s">
        <v>96</v>
      </c>
      <c r="D136" s="31"/>
      <c r="E136" s="31"/>
      <c r="F136" s="40">
        <f>F137</f>
        <v>208.5</v>
      </c>
      <c r="G136" s="40">
        <f t="shared" ref="G136" si="39">G137+G141+G145</f>
        <v>0</v>
      </c>
      <c r="H136" s="40">
        <v>0</v>
      </c>
    </row>
    <row r="137" spans="1:8" s="4" customFormat="1" ht="57" customHeight="1" x14ac:dyDescent="0.25">
      <c r="A137" s="51" t="s">
        <v>33</v>
      </c>
      <c r="B137" s="31" t="s">
        <v>93</v>
      </c>
      <c r="C137" s="31" t="s">
        <v>96</v>
      </c>
      <c r="D137" s="31" t="s">
        <v>12</v>
      </c>
      <c r="E137" s="31" t="s">
        <v>11</v>
      </c>
      <c r="F137" s="40">
        <v>208.5</v>
      </c>
      <c r="G137" s="40">
        <v>0</v>
      </c>
      <c r="H137" s="40">
        <v>0</v>
      </c>
    </row>
    <row r="138" spans="1:8" s="4" customFormat="1" ht="47.25" x14ac:dyDescent="0.25">
      <c r="A138" s="66" t="s">
        <v>196</v>
      </c>
      <c r="B138" s="59" t="s">
        <v>97</v>
      </c>
      <c r="C138" s="31"/>
      <c r="D138" s="31"/>
      <c r="E138" s="31"/>
      <c r="F138" s="40">
        <f t="shared" ref="F138:G140" si="40">F139</f>
        <v>52.463000000000001</v>
      </c>
      <c r="G138" s="40">
        <f t="shared" si="40"/>
        <v>0</v>
      </c>
      <c r="H138" s="40">
        <f>H139</f>
        <v>0</v>
      </c>
    </row>
    <row r="139" spans="1:8" s="4" customFormat="1" ht="15.75" x14ac:dyDescent="0.25">
      <c r="A139" s="52" t="s">
        <v>94</v>
      </c>
      <c r="B139" s="59" t="s">
        <v>97</v>
      </c>
      <c r="C139" s="31" t="s">
        <v>18</v>
      </c>
      <c r="D139" s="31"/>
      <c r="E139" s="31"/>
      <c r="F139" s="40">
        <f t="shared" si="40"/>
        <v>52.463000000000001</v>
      </c>
      <c r="G139" s="40">
        <f t="shared" si="40"/>
        <v>0</v>
      </c>
      <c r="H139" s="40">
        <f>H140</f>
        <v>0</v>
      </c>
    </row>
    <row r="140" spans="1:8" s="4" customFormat="1" ht="15.75" x14ac:dyDescent="0.25">
      <c r="A140" s="52" t="s">
        <v>95</v>
      </c>
      <c r="B140" s="59" t="s">
        <v>97</v>
      </c>
      <c r="C140" s="31" t="s">
        <v>96</v>
      </c>
      <c r="D140" s="31"/>
      <c r="E140" s="31"/>
      <c r="F140" s="40">
        <f t="shared" si="40"/>
        <v>52.463000000000001</v>
      </c>
      <c r="G140" s="40">
        <f t="shared" si="40"/>
        <v>0</v>
      </c>
      <c r="H140" s="40">
        <f>H141</f>
        <v>0</v>
      </c>
    </row>
    <row r="141" spans="1:8" s="4" customFormat="1" ht="47.25" x14ac:dyDescent="0.25">
      <c r="A141" s="51" t="s">
        <v>34</v>
      </c>
      <c r="B141" s="59" t="s">
        <v>97</v>
      </c>
      <c r="C141" s="31" t="s">
        <v>96</v>
      </c>
      <c r="D141" s="31" t="s">
        <v>12</v>
      </c>
      <c r="E141" s="31" t="s">
        <v>8</v>
      </c>
      <c r="F141" s="40">
        <v>52.463000000000001</v>
      </c>
      <c r="G141" s="40">
        <v>0</v>
      </c>
      <c r="H141" s="40">
        <v>0</v>
      </c>
    </row>
    <row r="142" spans="1:8" s="4" customFormat="1" ht="47.25" x14ac:dyDescent="0.25">
      <c r="A142" s="52" t="s">
        <v>98</v>
      </c>
      <c r="B142" s="59" t="s">
        <v>99</v>
      </c>
      <c r="C142" s="31"/>
      <c r="D142" s="31"/>
      <c r="E142" s="31"/>
      <c r="F142" s="40">
        <f t="shared" ref="F142:G144" si="41">F143</f>
        <v>26.79</v>
      </c>
      <c r="G142" s="40">
        <f t="shared" si="41"/>
        <v>0</v>
      </c>
      <c r="H142" s="40">
        <f>H143</f>
        <v>0</v>
      </c>
    </row>
    <row r="143" spans="1:8" s="4" customFormat="1" ht="15.75" x14ac:dyDescent="0.25">
      <c r="A143" s="52" t="s">
        <v>94</v>
      </c>
      <c r="B143" s="59" t="s">
        <v>99</v>
      </c>
      <c r="C143" s="31" t="s">
        <v>18</v>
      </c>
      <c r="D143" s="31"/>
      <c r="E143" s="31"/>
      <c r="F143" s="40">
        <f t="shared" si="41"/>
        <v>26.79</v>
      </c>
      <c r="G143" s="40">
        <f t="shared" si="41"/>
        <v>0</v>
      </c>
      <c r="H143" s="40">
        <f>H144</f>
        <v>0</v>
      </c>
    </row>
    <row r="144" spans="1:8" s="4" customFormat="1" ht="15.75" x14ac:dyDescent="0.25">
      <c r="A144" s="52" t="s">
        <v>95</v>
      </c>
      <c r="B144" s="59" t="s">
        <v>99</v>
      </c>
      <c r="C144" s="31" t="s">
        <v>96</v>
      </c>
      <c r="D144" s="31"/>
      <c r="E144" s="31"/>
      <c r="F144" s="40">
        <f t="shared" si="41"/>
        <v>26.79</v>
      </c>
      <c r="G144" s="40">
        <f t="shared" si="41"/>
        <v>0</v>
      </c>
      <c r="H144" s="40">
        <f>H145</f>
        <v>0</v>
      </c>
    </row>
    <row r="145" spans="1:256" s="4" customFormat="1" ht="69" customHeight="1" x14ac:dyDescent="0.25">
      <c r="A145" s="51" t="s">
        <v>33</v>
      </c>
      <c r="B145" s="59" t="s">
        <v>99</v>
      </c>
      <c r="C145" s="39" t="s">
        <v>96</v>
      </c>
      <c r="D145" s="31" t="s">
        <v>12</v>
      </c>
      <c r="E145" s="31" t="s">
        <v>11</v>
      </c>
      <c r="F145" s="40">
        <v>26.79</v>
      </c>
      <c r="G145" s="40">
        <v>0</v>
      </c>
      <c r="H145" s="40">
        <v>0</v>
      </c>
    </row>
    <row r="146" spans="1:256" s="4" customFormat="1" ht="78.75" x14ac:dyDescent="0.25">
      <c r="A146" s="51" t="s">
        <v>100</v>
      </c>
      <c r="B146" s="59" t="s">
        <v>101</v>
      </c>
      <c r="C146" s="39"/>
      <c r="D146" s="59"/>
      <c r="E146" s="59"/>
      <c r="F146" s="40">
        <f t="shared" ref="F146:G148" si="42">F147</f>
        <v>3.52</v>
      </c>
      <c r="G146" s="40">
        <f t="shared" si="42"/>
        <v>3.52</v>
      </c>
      <c r="H146" s="40">
        <f>H147</f>
        <v>3.52</v>
      </c>
    </row>
    <row r="147" spans="1:256" s="4" customFormat="1" ht="31.5" x14ac:dyDescent="0.25">
      <c r="A147" s="51" t="s">
        <v>9</v>
      </c>
      <c r="B147" s="59" t="s">
        <v>101</v>
      </c>
      <c r="C147" s="39" t="s">
        <v>10</v>
      </c>
      <c r="D147" s="59"/>
      <c r="E147" s="59"/>
      <c r="F147" s="40">
        <f t="shared" si="42"/>
        <v>3.52</v>
      </c>
      <c r="G147" s="40">
        <f t="shared" si="42"/>
        <v>3.52</v>
      </c>
      <c r="H147" s="40">
        <f>H148</f>
        <v>3.52</v>
      </c>
    </row>
    <row r="148" spans="1:256" s="4" customFormat="1" ht="31.5" x14ac:dyDescent="0.25">
      <c r="A148" s="51" t="s">
        <v>46</v>
      </c>
      <c r="B148" s="59" t="s">
        <v>101</v>
      </c>
      <c r="C148" s="39" t="s">
        <v>90</v>
      </c>
      <c r="D148" s="59"/>
      <c r="E148" s="59"/>
      <c r="F148" s="40">
        <f t="shared" si="42"/>
        <v>3.52</v>
      </c>
      <c r="G148" s="40">
        <f t="shared" si="42"/>
        <v>3.52</v>
      </c>
      <c r="H148" s="40">
        <f>H149</f>
        <v>3.52</v>
      </c>
    </row>
    <row r="149" spans="1:256" s="4" customFormat="1" ht="31.5" x14ac:dyDescent="0.25">
      <c r="A149" s="52" t="s">
        <v>102</v>
      </c>
      <c r="B149" s="59" t="s">
        <v>101</v>
      </c>
      <c r="C149" s="39" t="s">
        <v>90</v>
      </c>
      <c r="D149" s="39" t="s">
        <v>17</v>
      </c>
      <c r="E149" s="39" t="s">
        <v>30</v>
      </c>
      <c r="F149" s="49">
        <v>3.52</v>
      </c>
      <c r="G149" s="49">
        <v>3.52</v>
      </c>
      <c r="H149" s="40">
        <v>3.52</v>
      </c>
    </row>
    <row r="150" spans="1:256" s="4" customFormat="1" ht="51" customHeight="1" x14ac:dyDescent="0.25">
      <c r="A150" s="62" t="s">
        <v>103</v>
      </c>
      <c r="B150" s="63" t="s">
        <v>104</v>
      </c>
      <c r="C150" s="64"/>
      <c r="D150" s="63"/>
      <c r="E150" s="63"/>
      <c r="F150" s="32">
        <f t="shared" ref="F150:G150" si="43">F152</f>
        <v>951.81399999999996</v>
      </c>
      <c r="G150" s="32">
        <f t="shared" si="43"/>
        <v>989.88699999999994</v>
      </c>
      <c r="H150" s="32">
        <f>H152</f>
        <v>1029.482</v>
      </c>
    </row>
    <row r="151" spans="1:256" s="4" customFormat="1" ht="16.5" customHeight="1" x14ac:dyDescent="0.25">
      <c r="A151" s="51" t="s">
        <v>32</v>
      </c>
      <c r="B151" s="65" t="s">
        <v>105</v>
      </c>
      <c r="C151" s="31"/>
      <c r="D151" s="31"/>
      <c r="E151" s="31"/>
      <c r="F151" s="40">
        <f t="shared" ref="F151:G151" si="44">F152</f>
        <v>951.81399999999996</v>
      </c>
      <c r="G151" s="40">
        <f t="shared" si="44"/>
        <v>989.88699999999994</v>
      </c>
      <c r="H151" s="40">
        <f>H152</f>
        <v>1029.482</v>
      </c>
    </row>
    <row r="152" spans="1:256" s="26" customFormat="1" ht="47.25" x14ac:dyDescent="0.25">
      <c r="A152" s="52" t="s">
        <v>103</v>
      </c>
      <c r="B152" s="65" t="s">
        <v>106</v>
      </c>
      <c r="C152" s="31"/>
      <c r="D152" s="31"/>
      <c r="E152" s="31"/>
      <c r="F152" s="40">
        <f t="shared" ref="F152:G152" si="45">F155</f>
        <v>951.81399999999996</v>
      </c>
      <c r="G152" s="40">
        <f t="shared" si="45"/>
        <v>989.88699999999994</v>
      </c>
      <c r="H152" s="40">
        <f>H155</f>
        <v>1029.482</v>
      </c>
      <c r="I152" s="22"/>
      <c r="J152" s="92"/>
      <c r="K152" s="23"/>
      <c r="L152" s="92"/>
      <c r="M152" s="22"/>
      <c r="N152" s="24"/>
      <c r="O152" s="22"/>
      <c r="P152" s="25"/>
      <c r="Q152" s="92"/>
      <c r="R152" s="23"/>
      <c r="S152" s="92"/>
      <c r="T152" s="22"/>
      <c r="U152" s="24"/>
      <c r="V152" s="22"/>
      <c r="W152" s="25"/>
      <c r="X152" s="92"/>
      <c r="Y152" s="23"/>
      <c r="Z152" s="92"/>
      <c r="AA152" s="22"/>
      <c r="AB152" s="24"/>
      <c r="AC152" s="22"/>
      <c r="AD152" s="25"/>
      <c r="AE152" s="92"/>
      <c r="AF152" s="23"/>
      <c r="AG152" s="92"/>
      <c r="AH152" s="22"/>
      <c r="AI152" s="24"/>
      <c r="AJ152" s="22"/>
      <c r="AK152" s="25"/>
      <c r="AL152" s="92"/>
      <c r="AM152" s="23"/>
      <c r="AN152" s="92"/>
      <c r="AO152" s="22"/>
      <c r="AP152" s="24"/>
      <c r="AQ152" s="22"/>
      <c r="AR152" s="25"/>
      <c r="AS152" s="92"/>
      <c r="AT152" s="23"/>
      <c r="AU152" s="92"/>
      <c r="AV152" s="22"/>
      <c r="AW152" s="24"/>
      <c r="AX152" s="22"/>
      <c r="AY152" s="25"/>
      <c r="AZ152" s="92"/>
      <c r="BA152" s="23"/>
      <c r="BB152" s="92"/>
      <c r="BC152" s="22"/>
      <c r="BD152" s="24"/>
      <c r="BE152" s="22"/>
      <c r="BF152" s="25"/>
      <c r="BG152" s="92"/>
      <c r="BH152" s="23"/>
      <c r="BI152" s="92"/>
      <c r="BJ152" s="22"/>
      <c r="BK152" s="24"/>
      <c r="BL152" s="22"/>
      <c r="BM152" s="25"/>
      <c r="BN152" s="92"/>
      <c r="BO152" s="23"/>
      <c r="BP152" s="92"/>
      <c r="BQ152" s="22"/>
      <c r="BR152" s="24"/>
      <c r="BS152" s="22"/>
      <c r="BT152" s="25"/>
      <c r="BU152" s="92"/>
      <c r="BV152" s="23"/>
      <c r="BW152" s="92"/>
      <c r="BX152" s="22"/>
      <c r="BY152" s="24"/>
      <c r="BZ152" s="22"/>
      <c r="CA152" s="25"/>
      <c r="CB152" s="92"/>
      <c r="CC152" s="23"/>
      <c r="CD152" s="92"/>
      <c r="CE152" s="22"/>
      <c r="CF152" s="24"/>
      <c r="CG152" s="22"/>
      <c r="CH152" s="25"/>
      <c r="CI152" s="92"/>
      <c r="CJ152" s="23"/>
      <c r="CK152" s="92"/>
      <c r="CL152" s="22"/>
      <c r="CM152" s="24"/>
      <c r="CN152" s="22"/>
      <c r="CO152" s="25"/>
      <c r="CP152" s="92"/>
      <c r="CQ152" s="23"/>
      <c r="CR152" s="92"/>
      <c r="CS152" s="22"/>
      <c r="CT152" s="24"/>
      <c r="CU152" s="22"/>
      <c r="CV152" s="25"/>
      <c r="CW152" s="92"/>
      <c r="CX152" s="23"/>
      <c r="CY152" s="92"/>
      <c r="CZ152" s="22"/>
      <c r="DA152" s="24"/>
      <c r="DB152" s="22"/>
      <c r="DC152" s="25"/>
      <c r="DD152" s="92"/>
      <c r="DE152" s="23"/>
      <c r="DF152" s="92"/>
      <c r="DG152" s="22"/>
      <c r="DH152" s="24"/>
      <c r="DI152" s="22"/>
      <c r="DJ152" s="25"/>
      <c r="DK152" s="92"/>
      <c r="DL152" s="23"/>
      <c r="DM152" s="92"/>
      <c r="DN152" s="22"/>
      <c r="DO152" s="24"/>
      <c r="DP152" s="22"/>
      <c r="DQ152" s="25"/>
      <c r="DR152" s="92"/>
      <c r="DS152" s="23"/>
      <c r="DT152" s="92"/>
      <c r="DU152" s="22"/>
      <c r="DV152" s="24"/>
      <c r="DW152" s="22"/>
      <c r="DX152" s="25"/>
      <c r="DY152" s="92"/>
      <c r="DZ152" s="23"/>
      <c r="EA152" s="92"/>
      <c r="EB152" s="22"/>
      <c r="EC152" s="24"/>
      <c r="ED152" s="22"/>
      <c r="EE152" s="25"/>
      <c r="EF152" s="92"/>
      <c r="EG152" s="23"/>
      <c r="EH152" s="92"/>
      <c r="EI152" s="22"/>
      <c r="EJ152" s="24"/>
      <c r="EK152" s="22"/>
      <c r="EL152" s="25"/>
      <c r="EM152" s="92"/>
      <c r="EN152" s="23"/>
      <c r="EO152" s="92"/>
      <c r="EP152" s="22"/>
      <c r="EQ152" s="24"/>
      <c r="ER152" s="22"/>
      <c r="ES152" s="25"/>
      <c r="ET152" s="92"/>
      <c r="EU152" s="23"/>
      <c r="EV152" s="92"/>
      <c r="EW152" s="22"/>
      <c r="EX152" s="24"/>
      <c r="EY152" s="22"/>
      <c r="EZ152" s="25"/>
      <c r="FA152" s="92"/>
      <c r="FB152" s="23"/>
      <c r="FC152" s="92"/>
      <c r="FD152" s="22"/>
      <c r="FE152" s="24"/>
      <c r="FF152" s="22"/>
      <c r="FG152" s="25"/>
      <c r="FH152" s="92"/>
      <c r="FI152" s="23"/>
      <c r="FJ152" s="92"/>
      <c r="FK152" s="22"/>
      <c r="FL152" s="24"/>
      <c r="FM152" s="22"/>
      <c r="FN152" s="25"/>
      <c r="FO152" s="92"/>
      <c r="FP152" s="23"/>
      <c r="FQ152" s="92"/>
      <c r="FR152" s="22"/>
      <c r="FS152" s="24"/>
      <c r="FT152" s="22"/>
      <c r="FU152" s="25"/>
      <c r="FV152" s="92"/>
      <c r="FW152" s="23"/>
      <c r="FX152" s="92"/>
      <c r="FY152" s="22"/>
      <c r="FZ152" s="24"/>
      <c r="GA152" s="22"/>
      <c r="GB152" s="25"/>
      <c r="GC152" s="92"/>
      <c r="GD152" s="23"/>
      <c r="GE152" s="92"/>
      <c r="GF152" s="22"/>
      <c r="GG152" s="24"/>
      <c r="GH152" s="22"/>
      <c r="GI152" s="25"/>
      <c r="GJ152" s="92"/>
      <c r="GK152" s="23"/>
      <c r="GL152" s="92"/>
      <c r="GM152" s="22"/>
      <c r="GN152" s="24"/>
      <c r="GO152" s="22"/>
      <c r="GP152" s="25"/>
      <c r="GQ152" s="92"/>
      <c r="GR152" s="23"/>
      <c r="GS152" s="92"/>
      <c r="GT152" s="22"/>
      <c r="GU152" s="24"/>
      <c r="GV152" s="22"/>
      <c r="GW152" s="25"/>
      <c r="GX152" s="92"/>
      <c r="GY152" s="23"/>
      <c r="GZ152" s="92"/>
      <c r="HA152" s="22"/>
      <c r="HB152" s="24"/>
      <c r="HC152" s="22"/>
      <c r="HD152" s="25"/>
      <c r="HE152" s="92"/>
      <c r="HF152" s="23"/>
      <c r="HG152" s="92"/>
      <c r="HH152" s="22"/>
      <c r="HI152" s="24"/>
      <c r="HJ152" s="22"/>
      <c r="HK152" s="25"/>
      <c r="HL152" s="92"/>
      <c r="HM152" s="23"/>
      <c r="HN152" s="92"/>
      <c r="HO152" s="22"/>
      <c r="HP152" s="24"/>
      <c r="HQ152" s="22"/>
      <c r="HR152" s="25"/>
      <c r="HS152" s="92"/>
      <c r="HT152" s="23"/>
      <c r="HU152" s="92"/>
      <c r="HV152" s="22"/>
      <c r="HW152" s="24"/>
      <c r="HX152" s="22"/>
      <c r="HY152" s="25"/>
      <c r="HZ152" s="92"/>
      <c r="IA152" s="23"/>
      <c r="IB152" s="92"/>
      <c r="IC152" s="22"/>
      <c r="ID152" s="24"/>
      <c r="IE152" s="22"/>
      <c r="IF152" s="25"/>
      <c r="IG152" s="92"/>
      <c r="IH152" s="23"/>
      <c r="II152" s="92"/>
      <c r="IJ152" s="22"/>
      <c r="IK152" s="24"/>
      <c r="IL152" s="22"/>
      <c r="IM152" s="25"/>
      <c r="IN152" s="92"/>
      <c r="IO152" s="23"/>
      <c r="IP152" s="92"/>
      <c r="IQ152" s="22"/>
      <c r="IR152" s="24"/>
      <c r="IS152" s="22"/>
      <c r="IT152" s="25"/>
      <c r="IU152" s="92"/>
      <c r="IV152" s="23"/>
    </row>
    <row r="153" spans="1:256" s="26" customFormat="1" ht="78.75" x14ac:dyDescent="0.25">
      <c r="A153" s="58" t="s">
        <v>6</v>
      </c>
      <c r="B153" s="65" t="s">
        <v>106</v>
      </c>
      <c r="C153" s="39" t="s">
        <v>7</v>
      </c>
      <c r="D153" s="39"/>
      <c r="E153" s="39"/>
      <c r="F153" s="40">
        <f t="shared" ref="F153:G154" si="46">F154</f>
        <v>951.81399999999996</v>
      </c>
      <c r="G153" s="40">
        <f t="shared" si="46"/>
        <v>989.88699999999994</v>
      </c>
      <c r="H153" s="40">
        <f>H154</f>
        <v>1029.482</v>
      </c>
      <c r="I153" s="22"/>
      <c r="J153" s="92"/>
      <c r="K153" s="23"/>
      <c r="L153" s="92"/>
      <c r="M153" s="22"/>
      <c r="N153" s="24"/>
      <c r="O153" s="22"/>
      <c r="P153" s="25"/>
      <c r="Q153" s="92"/>
      <c r="R153" s="23"/>
      <c r="S153" s="92"/>
      <c r="T153" s="22"/>
      <c r="U153" s="24"/>
      <c r="V153" s="22"/>
      <c r="W153" s="25"/>
      <c r="X153" s="92"/>
      <c r="Y153" s="23"/>
      <c r="Z153" s="92"/>
      <c r="AA153" s="22"/>
      <c r="AB153" s="24"/>
      <c r="AC153" s="22"/>
      <c r="AD153" s="25"/>
      <c r="AE153" s="92"/>
      <c r="AF153" s="23"/>
      <c r="AG153" s="92"/>
      <c r="AH153" s="22"/>
      <c r="AI153" s="24"/>
      <c r="AJ153" s="22"/>
      <c r="AK153" s="25"/>
      <c r="AL153" s="92"/>
      <c r="AM153" s="23"/>
      <c r="AN153" s="92"/>
      <c r="AO153" s="22"/>
      <c r="AP153" s="24"/>
      <c r="AQ153" s="22"/>
      <c r="AR153" s="25"/>
      <c r="AS153" s="92"/>
      <c r="AT153" s="23"/>
      <c r="AU153" s="92"/>
      <c r="AV153" s="22"/>
      <c r="AW153" s="24"/>
      <c r="AX153" s="22"/>
      <c r="AY153" s="25"/>
      <c r="AZ153" s="92"/>
      <c r="BA153" s="23"/>
      <c r="BB153" s="92"/>
      <c r="BC153" s="22"/>
      <c r="BD153" s="24"/>
      <c r="BE153" s="22"/>
      <c r="BF153" s="25"/>
      <c r="BG153" s="92"/>
      <c r="BH153" s="23"/>
      <c r="BI153" s="92"/>
      <c r="BJ153" s="22"/>
      <c r="BK153" s="24"/>
      <c r="BL153" s="22"/>
      <c r="BM153" s="25"/>
      <c r="BN153" s="92"/>
      <c r="BO153" s="23"/>
      <c r="BP153" s="92"/>
      <c r="BQ153" s="22"/>
      <c r="BR153" s="24"/>
      <c r="BS153" s="22"/>
      <c r="BT153" s="25"/>
      <c r="BU153" s="92"/>
      <c r="BV153" s="23"/>
      <c r="BW153" s="92"/>
      <c r="BX153" s="22"/>
      <c r="BY153" s="24"/>
      <c r="BZ153" s="22"/>
      <c r="CA153" s="25"/>
      <c r="CB153" s="92"/>
      <c r="CC153" s="23"/>
      <c r="CD153" s="92"/>
      <c r="CE153" s="22"/>
      <c r="CF153" s="24"/>
      <c r="CG153" s="22"/>
      <c r="CH153" s="25"/>
      <c r="CI153" s="92"/>
      <c r="CJ153" s="23"/>
      <c r="CK153" s="92"/>
      <c r="CL153" s="22"/>
      <c r="CM153" s="24"/>
      <c r="CN153" s="22"/>
      <c r="CO153" s="25"/>
      <c r="CP153" s="92"/>
      <c r="CQ153" s="23"/>
      <c r="CR153" s="92"/>
      <c r="CS153" s="22"/>
      <c r="CT153" s="24"/>
      <c r="CU153" s="22"/>
      <c r="CV153" s="25"/>
      <c r="CW153" s="92"/>
      <c r="CX153" s="23"/>
      <c r="CY153" s="92"/>
      <c r="CZ153" s="22"/>
      <c r="DA153" s="24"/>
      <c r="DB153" s="22"/>
      <c r="DC153" s="25"/>
      <c r="DD153" s="92"/>
      <c r="DE153" s="23"/>
      <c r="DF153" s="92"/>
      <c r="DG153" s="22"/>
      <c r="DH153" s="24"/>
      <c r="DI153" s="22"/>
      <c r="DJ153" s="25"/>
      <c r="DK153" s="92"/>
      <c r="DL153" s="23"/>
      <c r="DM153" s="92"/>
      <c r="DN153" s="22"/>
      <c r="DO153" s="24"/>
      <c r="DP153" s="22"/>
      <c r="DQ153" s="25"/>
      <c r="DR153" s="92"/>
      <c r="DS153" s="23"/>
      <c r="DT153" s="92"/>
      <c r="DU153" s="22"/>
      <c r="DV153" s="24"/>
      <c r="DW153" s="22"/>
      <c r="DX153" s="25"/>
      <c r="DY153" s="92"/>
      <c r="DZ153" s="23"/>
      <c r="EA153" s="92"/>
      <c r="EB153" s="22"/>
      <c r="EC153" s="24"/>
      <c r="ED153" s="22"/>
      <c r="EE153" s="25"/>
      <c r="EF153" s="92"/>
      <c r="EG153" s="23"/>
      <c r="EH153" s="92"/>
      <c r="EI153" s="22"/>
      <c r="EJ153" s="24"/>
      <c r="EK153" s="22"/>
      <c r="EL153" s="25"/>
      <c r="EM153" s="92"/>
      <c r="EN153" s="23"/>
      <c r="EO153" s="92"/>
      <c r="EP153" s="22"/>
      <c r="EQ153" s="24"/>
      <c r="ER153" s="22"/>
      <c r="ES153" s="25"/>
      <c r="ET153" s="92"/>
      <c r="EU153" s="23"/>
      <c r="EV153" s="92"/>
      <c r="EW153" s="22"/>
      <c r="EX153" s="24"/>
      <c r="EY153" s="22"/>
      <c r="EZ153" s="25"/>
      <c r="FA153" s="92"/>
      <c r="FB153" s="23"/>
      <c r="FC153" s="92"/>
      <c r="FD153" s="22"/>
      <c r="FE153" s="24"/>
      <c r="FF153" s="22"/>
      <c r="FG153" s="25"/>
      <c r="FH153" s="92"/>
      <c r="FI153" s="23"/>
      <c r="FJ153" s="92"/>
      <c r="FK153" s="22"/>
      <c r="FL153" s="24"/>
      <c r="FM153" s="22"/>
      <c r="FN153" s="25"/>
      <c r="FO153" s="92"/>
      <c r="FP153" s="23"/>
      <c r="FQ153" s="92"/>
      <c r="FR153" s="22"/>
      <c r="FS153" s="24"/>
      <c r="FT153" s="22"/>
      <c r="FU153" s="25"/>
      <c r="FV153" s="92"/>
      <c r="FW153" s="23"/>
      <c r="FX153" s="92"/>
      <c r="FY153" s="22"/>
      <c r="FZ153" s="24"/>
      <c r="GA153" s="22"/>
      <c r="GB153" s="25"/>
      <c r="GC153" s="92"/>
      <c r="GD153" s="23"/>
      <c r="GE153" s="92"/>
      <c r="GF153" s="22"/>
      <c r="GG153" s="24"/>
      <c r="GH153" s="22"/>
      <c r="GI153" s="25"/>
      <c r="GJ153" s="92"/>
      <c r="GK153" s="23"/>
      <c r="GL153" s="92"/>
      <c r="GM153" s="22"/>
      <c r="GN153" s="24"/>
      <c r="GO153" s="22"/>
      <c r="GP153" s="25"/>
      <c r="GQ153" s="92"/>
      <c r="GR153" s="23"/>
      <c r="GS153" s="92"/>
      <c r="GT153" s="22"/>
      <c r="GU153" s="24"/>
      <c r="GV153" s="22"/>
      <c r="GW153" s="25"/>
      <c r="GX153" s="92"/>
      <c r="GY153" s="23"/>
      <c r="GZ153" s="92"/>
      <c r="HA153" s="22"/>
      <c r="HB153" s="24"/>
      <c r="HC153" s="22"/>
      <c r="HD153" s="25"/>
      <c r="HE153" s="92"/>
      <c r="HF153" s="23"/>
      <c r="HG153" s="92"/>
      <c r="HH153" s="22"/>
      <c r="HI153" s="24"/>
      <c r="HJ153" s="22"/>
      <c r="HK153" s="25"/>
      <c r="HL153" s="92"/>
      <c r="HM153" s="23"/>
      <c r="HN153" s="92"/>
      <c r="HO153" s="22"/>
      <c r="HP153" s="24"/>
      <c r="HQ153" s="22"/>
      <c r="HR153" s="25"/>
      <c r="HS153" s="92"/>
      <c r="HT153" s="23"/>
      <c r="HU153" s="92"/>
      <c r="HV153" s="22"/>
      <c r="HW153" s="24"/>
      <c r="HX153" s="22"/>
      <c r="HY153" s="25"/>
      <c r="HZ153" s="92"/>
      <c r="IA153" s="23"/>
      <c r="IB153" s="92"/>
      <c r="IC153" s="22"/>
      <c r="ID153" s="24"/>
      <c r="IE153" s="22"/>
      <c r="IF153" s="25"/>
      <c r="IG153" s="92"/>
      <c r="IH153" s="23"/>
      <c r="II153" s="92"/>
      <c r="IJ153" s="22"/>
      <c r="IK153" s="24"/>
      <c r="IL153" s="22"/>
      <c r="IM153" s="25"/>
      <c r="IN153" s="92"/>
      <c r="IO153" s="23"/>
      <c r="IP153" s="92"/>
      <c r="IQ153" s="22"/>
      <c r="IR153" s="24"/>
      <c r="IS153" s="22"/>
      <c r="IT153" s="25"/>
      <c r="IU153" s="92"/>
      <c r="IV153" s="23"/>
    </row>
    <row r="154" spans="1:256" s="26" customFormat="1" ht="31.5" x14ac:dyDescent="0.25">
      <c r="A154" s="58" t="s">
        <v>88</v>
      </c>
      <c r="B154" s="65" t="s">
        <v>106</v>
      </c>
      <c r="C154" s="39" t="s">
        <v>89</v>
      </c>
      <c r="D154" s="39"/>
      <c r="E154" s="39"/>
      <c r="F154" s="40">
        <f t="shared" si="46"/>
        <v>951.81399999999996</v>
      </c>
      <c r="G154" s="40">
        <f t="shared" si="46"/>
        <v>989.88699999999994</v>
      </c>
      <c r="H154" s="40">
        <f>H155</f>
        <v>1029.482</v>
      </c>
      <c r="I154" s="22"/>
      <c r="J154" s="92"/>
      <c r="K154" s="23"/>
      <c r="L154" s="92"/>
      <c r="M154" s="22"/>
      <c r="N154" s="24"/>
      <c r="O154" s="22"/>
      <c r="P154" s="25"/>
      <c r="Q154" s="92"/>
      <c r="R154" s="23"/>
      <c r="S154" s="92"/>
      <c r="T154" s="22"/>
      <c r="U154" s="24"/>
      <c r="V154" s="22"/>
      <c r="W154" s="25"/>
      <c r="X154" s="92"/>
      <c r="Y154" s="23"/>
      <c r="Z154" s="92"/>
      <c r="AA154" s="22"/>
      <c r="AB154" s="24"/>
      <c r="AC154" s="22"/>
      <c r="AD154" s="25"/>
      <c r="AE154" s="92"/>
      <c r="AF154" s="23"/>
      <c r="AG154" s="92"/>
      <c r="AH154" s="22"/>
      <c r="AI154" s="24"/>
      <c r="AJ154" s="22"/>
      <c r="AK154" s="25"/>
      <c r="AL154" s="92"/>
      <c r="AM154" s="23"/>
      <c r="AN154" s="92"/>
      <c r="AO154" s="22"/>
      <c r="AP154" s="24"/>
      <c r="AQ154" s="22"/>
      <c r="AR154" s="25"/>
      <c r="AS154" s="92"/>
      <c r="AT154" s="23"/>
      <c r="AU154" s="92"/>
      <c r="AV154" s="22"/>
      <c r="AW154" s="24"/>
      <c r="AX154" s="22"/>
      <c r="AY154" s="25"/>
      <c r="AZ154" s="92"/>
      <c r="BA154" s="23"/>
      <c r="BB154" s="92"/>
      <c r="BC154" s="22"/>
      <c r="BD154" s="24"/>
      <c r="BE154" s="22"/>
      <c r="BF154" s="25"/>
      <c r="BG154" s="92"/>
      <c r="BH154" s="23"/>
      <c r="BI154" s="92"/>
      <c r="BJ154" s="22"/>
      <c r="BK154" s="24"/>
      <c r="BL154" s="22"/>
      <c r="BM154" s="25"/>
      <c r="BN154" s="92"/>
      <c r="BO154" s="23"/>
      <c r="BP154" s="92"/>
      <c r="BQ154" s="22"/>
      <c r="BR154" s="24"/>
      <c r="BS154" s="22"/>
      <c r="BT154" s="25"/>
      <c r="BU154" s="92"/>
      <c r="BV154" s="23"/>
      <c r="BW154" s="92"/>
      <c r="BX154" s="22"/>
      <c r="BY154" s="24"/>
      <c r="BZ154" s="22"/>
      <c r="CA154" s="25"/>
      <c r="CB154" s="92"/>
      <c r="CC154" s="23"/>
      <c r="CD154" s="92"/>
      <c r="CE154" s="22"/>
      <c r="CF154" s="24"/>
      <c r="CG154" s="22"/>
      <c r="CH154" s="25"/>
      <c r="CI154" s="92"/>
      <c r="CJ154" s="23"/>
      <c r="CK154" s="92"/>
      <c r="CL154" s="22"/>
      <c r="CM154" s="24"/>
      <c r="CN154" s="22"/>
      <c r="CO154" s="25"/>
      <c r="CP154" s="92"/>
      <c r="CQ154" s="23"/>
      <c r="CR154" s="92"/>
      <c r="CS154" s="22"/>
      <c r="CT154" s="24"/>
      <c r="CU154" s="22"/>
      <c r="CV154" s="25"/>
      <c r="CW154" s="92"/>
      <c r="CX154" s="23"/>
      <c r="CY154" s="92"/>
      <c r="CZ154" s="22"/>
      <c r="DA154" s="24"/>
      <c r="DB154" s="22"/>
      <c r="DC154" s="25"/>
      <c r="DD154" s="92"/>
      <c r="DE154" s="23"/>
      <c r="DF154" s="92"/>
      <c r="DG154" s="22"/>
      <c r="DH154" s="24"/>
      <c r="DI154" s="22"/>
      <c r="DJ154" s="25"/>
      <c r="DK154" s="92"/>
      <c r="DL154" s="23"/>
      <c r="DM154" s="92"/>
      <c r="DN154" s="22"/>
      <c r="DO154" s="24"/>
      <c r="DP154" s="22"/>
      <c r="DQ154" s="25"/>
      <c r="DR154" s="92"/>
      <c r="DS154" s="23"/>
      <c r="DT154" s="92"/>
      <c r="DU154" s="22"/>
      <c r="DV154" s="24"/>
      <c r="DW154" s="22"/>
      <c r="DX154" s="25"/>
      <c r="DY154" s="92"/>
      <c r="DZ154" s="23"/>
      <c r="EA154" s="92"/>
      <c r="EB154" s="22"/>
      <c r="EC154" s="24"/>
      <c r="ED154" s="22"/>
      <c r="EE154" s="25"/>
      <c r="EF154" s="92"/>
      <c r="EG154" s="23"/>
      <c r="EH154" s="92"/>
      <c r="EI154" s="22"/>
      <c r="EJ154" s="24"/>
      <c r="EK154" s="22"/>
      <c r="EL154" s="25"/>
      <c r="EM154" s="92"/>
      <c r="EN154" s="23"/>
      <c r="EO154" s="92"/>
      <c r="EP154" s="22"/>
      <c r="EQ154" s="24"/>
      <c r="ER154" s="22"/>
      <c r="ES154" s="25"/>
      <c r="ET154" s="92"/>
      <c r="EU154" s="23"/>
      <c r="EV154" s="92"/>
      <c r="EW154" s="22"/>
      <c r="EX154" s="24"/>
      <c r="EY154" s="22"/>
      <c r="EZ154" s="25"/>
      <c r="FA154" s="92"/>
      <c r="FB154" s="23"/>
      <c r="FC154" s="92"/>
      <c r="FD154" s="22"/>
      <c r="FE154" s="24"/>
      <c r="FF154" s="22"/>
      <c r="FG154" s="25"/>
      <c r="FH154" s="92"/>
      <c r="FI154" s="23"/>
      <c r="FJ154" s="92"/>
      <c r="FK154" s="22"/>
      <c r="FL154" s="24"/>
      <c r="FM154" s="22"/>
      <c r="FN154" s="25"/>
      <c r="FO154" s="92"/>
      <c r="FP154" s="23"/>
      <c r="FQ154" s="92"/>
      <c r="FR154" s="22"/>
      <c r="FS154" s="24"/>
      <c r="FT154" s="22"/>
      <c r="FU154" s="25"/>
      <c r="FV154" s="92"/>
      <c r="FW154" s="23"/>
      <c r="FX154" s="92"/>
      <c r="FY154" s="22"/>
      <c r="FZ154" s="24"/>
      <c r="GA154" s="22"/>
      <c r="GB154" s="25"/>
      <c r="GC154" s="92"/>
      <c r="GD154" s="23"/>
      <c r="GE154" s="92"/>
      <c r="GF154" s="22"/>
      <c r="GG154" s="24"/>
      <c r="GH154" s="22"/>
      <c r="GI154" s="25"/>
      <c r="GJ154" s="92"/>
      <c r="GK154" s="23"/>
      <c r="GL154" s="92"/>
      <c r="GM154" s="22"/>
      <c r="GN154" s="24"/>
      <c r="GO154" s="22"/>
      <c r="GP154" s="25"/>
      <c r="GQ154" s="92"/>
      <c r="GR154" s="23"/>
      <c r="GS154" s="92"/>
      <c r="GT154" s="22"/>
      <c r="GU154" s="24"/>
      <c r="GV154" s="22"/>
      <c r="GW154" s="25"/>
      <c r="GX154" s="92"/>
      <c r="GY154" s="23"/>
      <c r="GZ154" s="92"/>
      <c r="HA154" s="22"/>
      <c r="HB154" s="24"/>
      <c r="HC154" s="22"/>
      <c r="HD154" s="25"/>
      <c r="HE154" s="92"/>
      <c r="HF154" s="23"/>
      <c r="HG154" s="92"/>
      <c r="HH154" s="22"/>
      <c r="HI154" s="24"/>
      <c r="HJ154" s="22"/>
      <c r="HK154" s="25"/>
      <c r="HL154" s="92"/>
      <c r="HM154" s="23"/>
      <c r="HN154" s="92"/>
      <c r="HO154" s="22"/>
      <c r="HP154" s="24"/>
      <c r="HQ154" s="22"/>
      <c r="HR154" s="25"/>
      <c r="HS154" s="92"/>
      <c r="HT154" s="23"/>
      <c r="HU154" s="92"/>
      <c r="HV154" s="22"/>
      <c r="HW154" s="24"/>
      <c r="HX154" s="22"/>
      <c r="HY154" s="25"/>
      <c r="HZ154" s="92"/>
      <c r="IA154" s="23"/>
      <c r="IB154" s="92"/>
      <c r="IC154" s="22"/>
      <c r="ID154" s="24"/>
      <c r="IE154" s="22"/>
      <c r="IF154" s="25"/>
      <c r="IG154" s="92"/>
      <c r="IH154" s="23"/>
      <c r="II154" s="92"/>
      <c r="IJ154" s="22"/>
      <c r="IK154" s="24"/>
      <c r="IL154" s="22"/>
      <c r="IM154" s="25"/>
      <c r="IN154" s="92"/>
      <c r="IO154" s="23"/>
      <c r="IP154" s="92"/>
      <c r="IQ154" s="22"/>
      <c r="IR154" s="24"/>
      <c r="IS154" s="22"/>
      <c r="IT154" s="25"/>
      <c r="IU154" s="92"/>
      <c r="IV154" s="23"/>
    </row>
    <row r="155" spans="1:256" s="4" customFormat="1" ht="47.25" x14ac:dyDescent="0.25">
      <c r="A155" s="58" t="s">
        <v>33</v>
      </c>
      <c r="B155" s="65" t="s">
        <v>106</v>
      </c>
      <c r="C155" s="39" t="s">
        <v>89</v>
      </c>
      <c r="D155" s="39" t="s">
        <v>12</v>
      </c>
      <c r="E155" s="39" t="s">
        <v>11</v>
      </c>
      <c r="F155" s="40">
        <v>951.81399999999996</v>
      </c>
      <c r="G155" s="40">
        <v>989.88699999999994</v>
      </c>
      <c r="H155" s="40">
        <v>1029.482</v>
      </c>
    </row>
    <row r="156" spans="1:256" s="4" customFormat="1" ht="31.5" x14ac:dyDescent="0.25">
      <c r="A156" s="68" t="s">
        <v>107</v>
      </c>
      <c r="B156" s="67" t="s">
        <v>108</v>
      </c>
      <c r="C156" s="64"/>
      <c r="D156" s="67"/>
      <c r="E156" s="67"/>
      <c r="F156" s="42">
        <f t="shared" ref="F156:H161" si="47">F157</f>
        <v>50</v>
      </c>
      <c r="G156" s="42">
        <f t="shared" si="47"/>
        <v>50</v>
      </c>
      <c r="H156" s="42">
        <f t="shared" si="47"/>
        <v>50</v>
      </c>
    </row>
    <row r="157" spans="1:256" s="4" customFormat="1" ht="15.75" x14ac:dyDescent="0.25">
      <c r="A157" s="71" t="s">
        <v>32</v>
      </c>
      <c r="B157" s="93" t="s">
        <v>109</v>
      </c>
      <c r="C157" s="94"/>
      <c r="D157" s="95"/>
      <c r="E157" s="95"/>
      <c r="F157" s="96">
        <f t="shared" si="47"/>
        <v>50</v>
      </c>
      <c r="G157" s="96">
        <f t="shared" si="47"/>
        <v>50</v>
      </c>
      <c r="H157" s="96">
        <f t="shared" si="47"/>
        <v>50</v>
      </c>
    </row>
    <row r="158" spans="1:256" s="4" customFormat="1" ht="15.75" x14ac:dyDescent="0.25">
      <c r="A158" s="8" t="s">
        <v>32</v>
      </c>
      <c r="B158" s="65" t="s">
        <v>110</v>
      </c>
      <c r="C158" s="31"/>
      <c r="D158" s="59"/>
      <c r="E158" s="59"/>
      <c r="F158" s="40">
        <f t="shared" si="47"/>
        <v>50</v>
      </c>
      <c r="G158" s="40">
        <f t="shared" si="47"/>
        <v>50</v>
      </c>
      <c r="H158" s="40">
        <f t="shared" si="47"/>
        <v>50</v>
      </c>
    </row>
    <row r="159" spans="1:256" s="4" customFormat="1" ht="30.75" customHeight="1" x14ac:dyDescent="0.25">
      <c r="A159" s="51" t="s">
        <v>111</v>
      </c>
      <c r="B159" s="31" t="s">
        <v>176</v>
      </c>
      <c r="C159" s="39"/>
      <c r="D159" s="39"/>
      <c r="E159" s="59"/>
      <c r="F159" s="40">
        <f>F160+F163</f>
        <v>50</v>
      </c>
      <c r="G159" s="40">
        <f t="shared" ref="G159:H159" si="48">G160+G163</f>
        <v>50</v>
      </c>
      <c r="H159" s="40">
        <f t="shared" si="48"/>
        <v>50</v>
      </c>
    </row>
    <row r="160" spans="1:256" s="4" customFormat="1" ht="38.25" customHeight="1" x14ac:dyDescent="0.25">
      <c r="A160" s="51" t="s">
        <v>9</v>
      </c>
      <c r="B160" s="31" t="s">
        <v>176</v>
      </c>
      <c r="C160" s="59">
        <v>200</v>
      </c>
      <c r="D160" s="39"/>
      <c r="E160" s="39"/>
      <c r="F160" s="40">
        <f t="shared" si="47"/>
        <v>48.6</v>
      </c>
      <c r="G160" s="40">
        <f t="shared" si="47"/>
        <v>48.6</v>
      </c>
      <c r="H160" s="40">
        <f t="shared" ref="H160:H161" si="49">H161</f>
        <v>48.6</v>
      </c>
    </row>
    <row r="161" spans="1:8" s="4" customFormat="1" ht="31.5" x14ac:dyDescent="0.25">
      <c r="A161" s="51" t="s">
        <v>46</v>
      </c>
      <c r="B161" s="31" t="s">
        <v>176</v>
      </c>
      <c r="C161" s="59">
        <v>240</v>
      </c>
      <c r="D161" s="39"/>
      <c r="E161" s="39"/>
      <c r="F161" s="40">
        <f t="shared" si="47"/>
        <v>48.6</v>
      </c>
      <c r="G161" s="40">
        <f t="shared" si="47"/>
        <v>48.6</v>
      </c>
      <c r="H161" s="40">
        <f t="shared" si="49"/>
        <v>48.6</v>
      </c>
    </row>
    <row r="162" spans="1:8" s="4" customFormat="1" ht="21.75" customHeight="1" x14ac:dyDescent="0.25">
      <c r="A162" s="51" t="s">
        <v>26</v>
      </c>
      <c r="B162" s="31" t="s">
        <v>176</v>
      </c>
      <c r="C162" s="59">
        <v>240</v>
      </c>
      <c r="D162" s="39" t="s">
        <v>12</v>
      </c>
      <c r="E162" s="39" t="s">
        <v>27</v>
      </c>
      <c r="F162" s="49">
        <v>48.6</v>
      </c>
      <c r="G162" s="49">
        <v>48.6</v>
      </c>
      <c r="H162" s="40">
        <v>48.6</v>
      </c>
    </row>
    <row r="163" spans="1:8" s="4" customFormat="1" ht="21.75" customHeight="1" x14ac:dyDescent="0.25">
      <c r="A163" s="58" t="s">
        <v>13</v>
      </c>
      <c r="B163" s="31" t="s">
        <v>176</v>
      </c>
      <c r="C163" s="59">
        <v>800</v>
      </c>
      <c r="D163" s="39"/>
      <c r="E163" s="39"/>
      <c r="F163" s="49">
        <f>F164</f>
        <v>1.4</v>
      </c>
      <c r="G163" s="49">
        <f t="shared" ref="G163:H163" si="50">G164</f>
        <v>1.4</v>
      </c>
      <c r="H163" s="49">
        <f t="shared" si="50"/>
        <v>1.4</v>
      </c>
    </row>
    <row r="164" spans="1:8" s="4" customFormat="1" ht="21.75" customHeight="1" x14ac:dyDescent="0.25">
      <c r="A164" s="51" t="s">
        <v>144</v>
      </c>
      <c r="B164" s="31" t="s">
        <v>176</v>
      </c>
      <c r="C164" s="59">
        <v>850</v>
      </c>
      <c r="D164" s="39"/>
      <c r="E164" s="39"/>
      <c r="F164" s="49">
        <f>F165</f>
        <v>1.4</v>
      </c>
      <c r="G164" s="49">
        <f t="shared" ref="G164:H164" si="51">G165</f>
        <v>1.4</v>
      </c>
      <c r="H164" s="49">
        <f t="shared" si="51"/>
        <v>1.4</v>
      </c>
    </row>
    <row r="165" spans="1:8" s="4" customFormat="1" ht="21.75" customHeight="1" x14ac:dyDescent="0.25">
      <c r="A165" s="51" t="s">
        <v>26</v>
      </c>
      <c r="B165" s="31" t="s">
        <v>176</v>
      </c>
      <c r="C165" s="59">
        <v>850</v>
      </c>
      <c r="D165" s="39" t="s">
        <v>12</v>
      </c>
      <c r="E165" s="39" t="s">
        <v>27</v>
      </c>
      <c r="F165" s="49">
        <v>1.4</v>
      </c>
      <c r="G165" s="49">
        <v>1.4</v>
      </c>
      <c r="H165" s="40">
        <v>1.4</v>
      </c>
    </row>
    <row r="166" spans="1:8" s="4" customFormat="1" ht="47.25" x14ac:dyDescent="0.25">
      <c r="A166" s="68" t="s">
        <v>112</v>
      </c>
      <c r="B166" s="67" t="s">
        <v>113</v>
      </c>
      <c r="C166" s="64"/>
      <c r="D166" s="67"/>
      <c r="E166" s="67"/>
      <c r="F166" s="42">
        <f>F167</f>
        <v>1464.491</v>
      </c>
      <c r="G166" s="42">
        <f t="shared" ref="F166:G167" si="52">G167</f>
        <v>3176.3312300000002</v>
      </c>
      <c r="H166" s="42">
        <f>H167</f>
        <v>6089.5798900000009</v>
      </c>
    </row>
    <row r="167" spans="1:8" s="4" customFormat="1" ht="15.75" x14ac:dyDescent="0.25">
      <c r="A167" s="8" t="s">
        <v>114</v>
      </c>
      <c r="B167" s="9" t="s">
        <v>115</v>
      </c>
      <c r="C167" s="39"/>
      <c r="D167" s="59"/>
      <c r="E167" s="59"/>
      <c r="F167" s="40">
        <f t="shared" si="52"/>
        <v>1464.491</v>
      </c>
      <c r="G167" s="40">
        <f t="shared" si="52"/>
        <v>3176.3312300000002</v>
      </c>
      <c r="H167" s="40">
        <f>H168</f>
        <v>6089.5798900000009</v>
      </c>
    </row>
    <row r="168" spans="1:8" s="4" customFormat="1" ht="15.75" x14ac:dyDescent="0.25">
      <c r="A168" s="8" t="s">
        <v>114</v>
      </c>
      <c r="B168" s="9" t="s">
        <v>116</v>
      </c>
      <c r="C168" s="39"/>
      <c r="D168" s="59"/>
      <c r="E168" s="59"/>
      <c r="F168" s="40">
        <f>F172+F173+F177+F203+F204+F207+F211+F222+F226+F230+F185+F218</f>
        <v>1464.491</v>
      </c>
      <c r="G168" s="40">
        <f>G172+G173+G177+G203+G204+G207+G211+G222+G226+G230+G185+G218+G199</f>
        <v>3176.3312300000002</v>
      </c>
      <c r="H168" s="40">
        <f>H172+H173+H177+H203+H204+H207+H211+H222+H226+H230+H185+H218+H199+H184</f>
        <v>6089.5798900000009</v>
      </c>
    </row>
    <row r="169" spans="1:8" s="4" customFormat="1" ht="31.5" x14ac:dyDescent="0.25">
      <c r="A169" s="8" t="s">
        <v>117</v>
      </c>
      <c r="B169" s="9" t="s">
        <v>118</v>
      </c>
      <c r="C169" s="39"/>
      <c r="D169" s="59"/>
      <c r="E169" s="59"/>
      <c r="F169" s="40">
        <f t="shared" ref="F169:G171" si="53">F170</f>
        <v>401.02800000000002</v>
      </c>
      <c r="G169" s="40">
        <f t="shared" si="53"/>
        <v>417.07</v>
      </c>
      <c r="H169" s="40">
        <f>H170</f>
        <v>433.75299999999999</v>
      </c>
    </row>
    <row r="170" spans="1:8" s="4" customFormat="1" ht="15.75" x14ac:dyDescent="0.25">
      <c r="A170" s="60" t="s">
        <v>15</v>
      </c>
      <c r="B170" s="9" t="s">
        <v>118</v>
      </c>
      <c r="C170" s="39" t="s">
        <v>16</v>
      </c>
      <c r="D170" s="59"/>
      <c r="E170" s="59"/>
      <c r="F170" s="40">
        <f t="shared" si="53"/>
        <v>401.02800000000002</v>
      </c>
      <c r="G170" s="40">
        <f t="shared" si="53"/>
        <v>417.07</v>
      </c>
      <c r="H170" s="40">
        <f>H171</f>
        <v>433.75299999999999</v>
      </c>
    </row>
    <row r="171" spans="1:8" s="4" customFormat="1" ht="31.5" x14ac:dyDescent="0.25">
      <c r="A171" s="61" t="s">
        <v>119</v>
      </c>
      <c r="B171" s="9" t="s">
        <v>118</v>
      </c>
      <c r="C171" s="39" t="s">
        <v>120</v>
      </c>
      <c r="D171" s="59"/>
      <c r="E171" s="59"/>
      <c r="F171" s="40">
        <f t="shared" si="53"/>
        <v>401.02800000000002</v>
      </c>
      <c r="G171" s="40">
        <f t="shared" si="53"/>
        <v>417.07</v>
      </c>
      <c r="H171" s="40">
        <f>H172</f>
        <v>433.75299999999999</v>
      </c>
    </row>
    <row r="172" spans="1:8" s="4" customFormat="1" ht="15.75" x14ac:dyDescent="0.25">
      <c r="A172" s="60" t="s">
        <v>19</v>
      </c>
      <c r="B172" s="9" t="s">
        <v>118</v>
      </c>
      <c r="C172" s="39" t="s">
        <v>120</v>
      </c>
      <c r="D172" s="59">
        <v>10</v>
      </c>
      <c r="E172" s="39" t="s">
        <v>12</v>
      </c>
      <c r="F172" s="49">
        <v>401.02800000000002</v>
      </c>
      <c r="G172" s="49">
        <v>417.07</v>
      </c>
      <c r="H172" s="40">
        <v>433.75299999999999</v>
      </c>
    </row>
    <row r="173" spans="1:8" s="4" customFormat="1" ht="47.25" x14ac:dyDescent="0.25">
      <c r="A173" s="8" t="s">
        <v>121</v>
      </c>
      <c r="B173" s="9" t="s">
        <v>122</v>
      </c>
      <c r="C173" s="56"/>
      <c r="D173" s="57"/>
      <c r="E173" s="57"/>
      <c r="F173" s="40">
        <f t="shared" ref="F173:G175" si="54">F174</f>
        <v>50</v>
      </c>
      <c r="G173" s="40">
        <f t="shared" si="54"/>
        <v>50</v>
      </c>
      <c r="H173" s="40">
        <f>H174</f>
        <v>50</v>
      </c>
    </row>
    <row r="174" spans="1:8" s="4" customFormat="1" ht="15.75" x14ac:dyDescent="0.25">
      <c r="A174" s="58" t="s">
        <v>13</v>
      </c>
      <c r="B174" s="9" t="s">
        <v>122</v>
      </c>
      <c r="C174" s="39" t="s">
        <v>14</v>
      </c>
      <c r="D174" s="57"/>
      <c r="E174" s="57"/>
      <c r="F174" s="40">
        <f t="shared" si="54"/>
        <v>50</v>
      </c>
      <c r="G174" s="40">
        <f t="shared" si="54"/>
        <v>50</v>
      </c>
      <c r="H174" s="40">
        <f>H175</f>
        <v>50</v>
      </c>
    </row>
    <row r="175" spans="1:8" s="4" customFormat="1" ht="15.75" x14ac:dyDescent="0.25">
      <c r="A175" s="58" t="s">
        <v>123</v>
      </c>
      <c r="B175" s="9" t="s">
        <v>122</v>
      </c>
      <c r="C175" s="39" t="s">
        <v>124</v>
      </c>
      <c r="D175" s="57"/>
      <c r="E175" s="57"/>
      <c r="F175" s="40">
        <f t="shared" si="54"/>
        <v>50</v>
      </c>
      <c r="G175" s="40">
        <f t="shared" si="54"/>
        <v>50</v>
      </c>
      <c r="H175" s="40">
        <f>H176</f>
        <v>50</v>
      </c>
    </row>
    <row r="176" spans="1:8" s="4" customFormat="1" ht="15.75" x14ac:dyDescent="0.25">
      <c r="A176" s="58" t="s">
        <v>35</v>
      </c>
      <c r="B176" s="9" t="s">
        <v>122</v>
      </c>
      <c r="C176" s="39" t="s">
        <v>124</v>
      </c>
      <c r="D176" s="39" t="s">
        <v>12</v>
      </c>
      <c r="E176" s="39">
        <v>11</v>
      </c>
      <c r="F176" s="49">
        <v>50</v>
      </c>
      <c r="G176" s="49">
        <v>50</v>
      </c>
      <c r="H176" s="40">
        <v>50</v>
      </c>
    </row>
    <row r="177" spans="1:8" ht="47.25" x14ac:dyDescent="0.25">
      <c r="A177" s="8" t="s">
        <v>67</v>
      </c>
      <c r="B177" s="9" t="s">
        <v>198</v>
      </c>
      <c r="C177" s="30"/>
      <c r="D177" s="31"/>
      <c r="E177" s="31"/>
      <c r="F177" s="40">
        <f>F178</f>
        <v>0</v>
      </c>
      <c r="G177" s="40">
        <f t="shared" ref="G177:H179" si="55">G178</f>
        <v>0</v>
      </c>
      <c r="H177" s="40">
        <f t="shared" si="55"/>
        <v>1492.1599999999999</v>
      </c>
    </row>
    <row r="178" spans="1:8" ht="31.5" x14ac:dyDescent="0.25">
      <c r="A178" s="8" t="s">
        <v>45</v>
      </c>
      <c r="B178" s="9" t="s">
        <v>198</v>
      </c>
      <c r="C178" s="30">
        <v>200</v>
      </c>
      <c r="D178" s="31"/>
      <c r="E178" s="31"/>
      <c r="F178" s="40">
        <f>F179</f>
        <v>0</v>
      </c>
      <c r="G178" s="40">
        <f t="shared" si="55"/>
        <v>0</v>
      </c>
      <c r="H178" s="40">
        <f t="shared" si="55"/>
        <v>1492.1599999999999</v>
      </c>
    </row>
    <row r="179" spans="1:8" ht="31.5" x14ac:dyDescent="0.25">
      <c r="A179" s="3" t="s">
        <v>46</v>
      </c>
      <c r="B179" s="9" t="s">
        <v>198</v>
      </c>
      <c r="C179" s="30">
        <v>240</v>
      </c>
      <c r="D179" s="31"/>
      <c r="E179" s="31"/>
      <c r="F179" s="40">
        <f>F180</f>
        <v>0</v>
      </c>
      <c r="G179" s="40">
        <f t="shared" si="55"/>
        <v>0</v>
      </c>
      <c r="H179" s="40">
        <f t="shared" si="55"/>
        <v>1492.1599999999999</v>
      </c>
    </row>
    <row r="180" spans="1:8" ht="15.75" x14ac:dyDescent="0.25">
      <c r="A180" s="71" t="s">
        <v>31</v>
      </c>
      <c r="B180" s="9" t="s">
        <v>198</v>
      </c>
      <c r="C180" s="30">
        <v>240</v>
      </c>
      <c r="D180" s="31" t="s">
        <v>11</v>
      </c>
      <c r="E180" s="31" t="s">
        <v>20</v>
      </c>
      <c r="F180" s="40">
        <v>0</v>
      </c>
      <c r="G180" s="40">
        <v>0</v>
      </c>
      <c r="H180" s="40">
        <f>2423.961-931.801</f>
        <v>1492.1599999999999</v>
      </c>
    </row>
    <row r="181" spans="1:8" ht="47.25" x14ac:dyDescent="0.25">
      <c r="A181" s="70" t="s">
        <v>68</v>
      </c>
      <c r="B181" s="31" t="s">
        <v>179</v>
      </c>
      <c r="C181" s="30"/>
      <c r="D181" s="31"/>
      <c r="E181" s="31"/>
      <c r="F181" s="40">
        <f>F182</f>
        <v>0</v>
      </c>
      <c r="G181" s="40">
        <f t="shared" ref="G181:H182" si="56">G182</f>
        <v>0</v>
      </c>
      <c r="H181" s="40">
        <f t="shared" si="56"/>
        <v>931.80100000000004</v>
      </c>
    </row>
    <row r="182" spans="1:8" ht="31.5" x14ac:dyDescent="0.25">
      <c r="A182" s="8" t="s">
        <v>45</v>
      </c>
      <c r="B182" s="31" t="s">
        <v>179</v>
      </c>
      <c r="C182" s="30">
        <v>200</v>
      </c>
      <c r="D182" s="31"/>
      <c r="E182" s="31"/>
      <c r="F182" s="40">
        <f>F183</f>
        <v>0</v>
      </c>
      <c r="G182" s="40">
        <f t="shared" si="56"/>
        <v>0</v>
      </c>
      <c r="H182" s="40">
        <f t="shared" si="56"/>
        <v>931.80100000000004</v>
      </c>
    </row>
    <row r="183" spans="1:8" ht="31.5" x14ac:dyDescent="0.25">
      <c r="A183" s="3" t="s">
        <v>46</v>
      </c>
      <c r="B183" s="31" t="s">
        <v>179</v>
      </c>
      <c r="C183" s="30">
        <v>240</v>
      </c>
      <c r="D183" s="31"/>
      <c r="E183" s="31"/>
      <c r="F183" s="40">
        <f>F184</f>
        <v>0</v>
      </c>
      <c r="G183" s="40">
        <f t="shared" ref="G183:H183" si="57">G184</f>
        <v>0</v>
      </c>
      <c r="H183" s="40">
        <f t="shared" si="57"/>
        <v>931.80100000000004</v>
      </c>
    </row>
    <row r="184" spans="1:8" ht="15.75" x14ac:dyDescent="0.25">
      <c r="A184" s="71" t="s">
        <v>31</v>
      </c>
      <c r="B184" s="31" t="s">
        <v>179</v>
      </c>
      <c r="C184" s="30">
        <v>240</v>
      </c>
      <c r="D184" s="31" t="s">
        <v>11</v>
      </c>
      <c r="E184" s="31" t="s">
        <v>20</v>
      </c>
      <c r="F184" s="40">
        <v>0</v>
      </c>
      <c r="G184" s="40">
        <v>0</v>
      </c>
      <c r="H184" s="40">
        <v>931.80100000000004</v>
      </c>
    </row>
    <row r="185" spans="1:8" s="4" customFormat="1" ht="24" customHeight="1" x14ac:dyDescent="0.25">
      <c r="A185" s="3" t="s">
        <v>125</v>
      </c>
      <c r="B185" s="97" t="s">
        <v>126</v>
      </c>
      <c r="C185" s="39"/>
      <c r="D185" s="59"/>
      <c r="E185" s="59"/>
      <c r="F185" s="40">
        <f>F186+F189</f>
        <v>243</v>
      </c>
      <c r="G185" s="40">
        <f>G186+G189</f>
        <v>244</v>
      </c>
      <c r="H185" s="40">
        <f>H186+H189</f>
        <v>244</v>
      </c>
    </row>
    <row r="186" spans="1:8" s="4" customFormat="1" ht="27.75" customHeight="1" x14ac:dyDescent="0.25">
      <c r="A186" s="52" t="s">
        <v>94</v>
      </c>
      <c r="B186" s="97" t="s">
        <v>126</v>
      </c>
      <c r="C186" s="31" t="s">
        <v>18</v>
      </c>
      <c r="D186" s="59"/>
      <c r="E186" s="59"/>
      <c r="F186" s="40">
        <f>F187</f>
        <v>204</v>
      </c>
      <c r="G186" s="40">
        <f>G187</f>
        <v>204</v>
      </c>
      <c r="H186" s="40">
        <f>H187</f>
        <v>204</v>
      </c>
    </row>
    <row r="187" spans="1:8" s="4" customFormat="1" ht="65.25" customHeight="1" x14ac:dyDescent="0.25">
      <c r="A187" s="52" t="s">
        <v>216</v>
      </c>
      <c r="B187" s="97" t="s">
        <v>126</v>
      </c>
      <c r="C187" s="31" t="s">
        <v>96</v>
      </c>
      <c r="D187" s="59"/>
      <c r="E187" s="59"/>
      <c r="F187" s="40">
        <f>F188</f>
        <v>204</v>
      </c>
      <c r="G187" s="40">
        <f t="shared" ref="G187:H187" si="58">G188</f>
        <v>204</v>
      </c>
      <c r="H187" s="40">
        <f t="shared" si="58"/>
        <v>204</v>
      </c>
    </row>
    <row r="188" spans="1:8" s="4" customFormat="1" ht="24" customHeight="1" x14ac:dyDescent="0.25">
      <c r="A188" s="3" t="s">
        <v>23</v>
      </c>
      <c r="B188" s="97" t="s">
        <v>126</v>
      </c>
      <c r="C188" s="31" t="s">
        <v>96</v>
      </c>
      <c r="D188" s="39" t="s">
        <v>11</v>
      </c>
      <c r="E188" s="59">
        <v>12</v>
      </c>
      <c r="F188" s="40">
        <v>204</v>
      </c>
      <c r="G188" s="40">
        <v>204</v>
      </c>
      <c r="H188" s="40">
        <v>204</v>
      </c>
    </row>
    <row r="189" spans="1:8" s="4" customFormat="1" ht="33" customHeight="1" x14ac:dyDescent="0.25">
      <c r="A189" s="51" t="s">
        <v>9</v>
      </c>
      <c r="B189" s="97" t="s">
        <v>126</v>
      </c>
      <c r="C189" s="39" t="s">
        <v>10</v>
      </c>
      <c r="D189" s="59"/>
      <c r="E189" s="59"/>
      <c r="F189" s="40">
        <f t="shared" ref="F189:G190" si="59">F190</f>
        <v>39</v>
      </c>
      <c r="G189" s="40">
        <f t="shared" si="59"/>
        <v>40</v>
      </c>
      <c r="H189" s="40">
        <f>H190</f>
        <v>40</v>
      </c>
    </row>
    <row r="190" spans="1:8" s="4" customFormat="1" ht="33" customHeight="1" x14ac:dyDescent="0.25">
      <c r="A190" s="3" t="s">
        <v>46</v>
      </c>
      <c r="B190" s="97" t="s">
        <v>126</v>
      </c>
      <c r="C190" s="39" t="s">
        <v>90</v>
      </c>
      <c r="D190" s="59"/>
      <c r="E190" s="59"/>
      <c r="F190" s="40">
        <f t="shared" si="59"/>
        <v>39</v>
      </c>
      <c r="G190" s="40">
        <f t="shared" si="59"/>
        <v>40</v>
      </c>
      <c r="H190" s="40">
        <f>H191</f>
        <v>40</v>
      </c>
    </row>
    <row r="191" spans="1:8" s="4" customFormat="1" ht="26.25" customHeight="1" x14ac:dyDescent="0.25">
      <c r="A191" s="3" t="s">
        <v>23</v>
      </c>
      <c r="B191" s="97" t="s">
        <v>126</v>
      </c>
      <c r="C191" s="39" t="s">
        <v>90</v>
      </c>
      <c r="D191" s="39" t="s">
        <v>11</v>
      </c>
      <c r="E191" s="59">
        <v>12</v>
      </c>
      <c r="F191" s="49">
        <v>39</v>
      </c>
      <c r="G191" s="49">
        <v>40</v>
      </c>
      <c r="H191" s="40">
        <v>40</v>
      </c>
    </row>
    <row r="192" spans="1:8" s="4" customFormat="1" ht="0.75" customHeight="1" x14ac:dyDescent="0.25">
      <c r="A192" s="66" t="s">
        <v>169</v>
      </c>
      <c r="B192" s="9" t="s">
        <v>171</v>
      </c>
      <c r="C192" s="39"/>
      <c r="D192" s="39"/>
      <c r="E192" s="59"/>
      <c r="F192" s="49">
        <f>F193</f>
        <v>0</v>
      </c>
      <c r="G192" s="49">
        <f t="shared" ref="G192:H194" si="60">G193</f>
        <v>0</v>
      </c>
      <c r="H192" s="49">
        <f t="shared" si="60"/>
        <v>0</v>
      </c>
    </row>
    <row r="193" spans="1:8" s="4" customFormat="1" ht="28.5" hidden="1" customHeight="1" x14ac:dyDescent="0.25">
      <c r="A193" s="98" t="s">
        <v>95</v>
      </c>
      <c r="B193" s="9" t="s">
        <v>171</v>
      </c>
      <c r="C193" s="39" t="s">
        <v>14</v>
      </c>
      <c r="D193" s="39"/>
      <c r="E193" s="59"/>
      <c r="F193" s="49">
        <f>F194</f>
        <v>0</v>
      </c>
      <c r="G193" s="49">
        <f t="shared" si="60"/>
        <v>0</v>
      </c>
      <c r="H193" s="49">
        <f t="shared" si="60"/>
        <v>0</v>
      </c>
    </row>
    <row r="194" spans="1:8" s="4" customFormat="1" ht="22.5" hidden="1" customHeight="1" x14ac:dyDescent="0.25">
      <c r="A194" s="98" t="s">
        <v>185</v>
      </c>
      <c r="B194" s="9" t="s">
        <v>171</v>
      </c>
      <c r="C194" s="39" t="s">
        <v>186</v>
      </c>
      <c r="D194" s="39"/>
      <c r="E194" s="59"/>
      <c r="F194" s="49">
        <f>F195</f>
        <v>0</v>
      </c>
      <c r="G194" s="49">
        <f t="shared" si="60"/>
        <v>0</v>
      </c>
      <c r="H194" s="49">
        <f t="shared" si="60"/>
        <v>0</v>
      </c>
    </row>
    <row r="195" spans="1:8" s="4" customFormat="1" ht="26.25" hidden="1" customHeight="1" x14ac:dyDescent="0.25">
      <c r="A195" s="89" t="s">
        <v>170</v>
      </c>
      <c r="B195" s="9" t="s">
        <v>171</v>
      </c>
      <c r="C195" s="39" t="s">
        <v>90</v>
      </c>
      <c r="D195" s="39" t="s">
        <v>12</v>
      </c>
      <c r="E195" s="39" t="s">
        <v>25</v>
      </c>
      <c r="F195" s="40">
        <v>0</v>
      </c>
      <c r="G195" s="49">
        <v>0</v>
      </c>
      <c r="H195" s="40">
        <v>0</v>
      </c>
    </row>
    <row r="196" spans="1:8" s="82" customFormat="1" ht="31.5" x14ac:dyDescent="0.25">
      <c r="A196" s="8" t="s">
        <v>59</v>
      </c>
      <c r="B196" s="9" t="s">
        <v>205</v>
      </c>
      <c r="C196" s="21"/>
      <c r="D196" s="19"/>
      <c r="E196" s="19"/>
      <c r="F196" s="40">
        <f>F197</f>
        <v>0</v>
      </c>
      <c r="G196" s="40">
        <f t="shared" ref="G196:H198" si="61">G197</f>
        <v>20</v>
      </c>
      <c r="H196" s="40">
        <f t="shared" si="61"/>
        <v>20</v>
      </c>
    </row>
    <row r="197" spans="1:8" s="82" customFormat="1" ht="31.5" x14ac:dyDescent="0.25">
      <c r="A197" s="8" t="s">
        <v>45</v>
      </c>
      <c r="B197" s="9" t="s">
        <v>205</v>
      </c>
      <c r="C197" s="21">
        <v>200</v>
      </c>
      <c r="D197" s="19"/>
      <c r="E197" s="19"/>
      <c r="F197" s="40">
        <f>F198</f>
        <v>0</v>
      </c>
      <c r="G197" s="40">
        <f t="shared" si="61"/>
        <v>20</v>
      </c>
      <c r="H197" s="40">
        <f t="shared" si="61"/>
        <v>20</v>
      </c>
    </row>
    <row r="198" spans="1:8" s="82" customFormat="1" ht="31.5" x14ac:dyDescent="0.25">
      <c r="A198" s="3" t="s">
        <v>46</v>
      </c>
      <c r="B198" s="9" t="s">
        <v>205</v>
      </c>
      <c r="C198" s="21">
        <v>240</v>
      </c>
      <c r="D198" s="19"/>
      <c r="E198" s="19"/>
      <c r="F198" s="40">
        <f>F199</f>
        <v>0</v>
      </c>
      <c r="G198" s="40">
        <f t="shared" si="61"/>
        <v>20</v>
      </c>
      <c r="H198" s="40">
        <f t="shared" si="61"/>
        <v>20</v>
      </c>
    </row>
    <row r="199" spans="1:8" s="82" customFormat="1" ht="15.75" x14ac:dyDescent="0.25">
      <c r="A199" s="3" t="s">
        <v>142</v>
      </c>
      <c r="B199" s="9" t="s">
        <v>205</v>
      </c>
      <c r="C199" s="21">
        <v>240</v>
      </c>
      <c r="D199" s="19" t="s">
        <v>28</v>
      </c>
      <c r="E199" s="19" t="s">
        <v>12</v>
      </c>
      <c r="F199" s="40">
        <v>0</v>
      </c>
      <c r="G199" s="40">
        <v>20</v>
      </c>
      <c r="H199" s="40">
        <v>20</v>
      </c>
    </row>
    <row r="200" spans="1:8" s="4" customFormat="1" ht="32.25" customHeight="1" x14ac:dyDescent="0.25">
      <c r="A200" s="8" t="s">
        <v>167</v>
      </c>
      <c r="B200" s="9" t="s">
        <v>168</v>
      </c>
      <c r="C200" s="39"/>
      <c r="D200" s="39"/>
      <c r="E200" s="59"/>
      <c r="F200" s="49">
        <f>F201+F204</f>
        <v>181</v>
      </c>
      <c r="G200" s="49">
        <f t="shared" ref="G200:H202" si="62">G201</f>
        <v>1762.4982300000001</v>
      </c>
      <c r="H200" s="49">
        <f t="shared" si="62"/>
        <v>2228.1028900000001</v>
      </c>
    </row>
    <row r="201" spans="1:8" s="4" customFormat="1" ht="28.5" customHeight="1" x14ac:dyDescent="0.25">
      <c r="A201" s="8" t="s">
        <v>45</v>
      </c>
      <c r="B201" s="9" t="s">
        <v>168</v>
      </c>
      <c r="C201" s="39" t="s">
        <v>10</v>
      </c>
      <c r="D201" s="39"/>
      <c r="E201" s="59"/>
      <c r="F201" s="49">
        <f>F202</f>
        <v>180</v>
      </c>
      <c r="G201" s="49">
        <f t="shared" si="62"/>
        <v>1762.4982300000001</v>
      </c>
      <c r="H201" s="49">
        <f t="shared" si="62"/>
        <v>2228.1028900000001</v>
      </c>
    </row>
    <row r="202" spans="1:8" s="4" customFormat="1" ht="33" customHeight="1" x14ac:dyDescent="0.25">
      <c r="A202" s="50" t="s">
        <v>46</v>
      </c>
      <c r="B202" s="9" t="s">
        <v>168</v>
      </c>
      <c r="C202" s="39" t="s">
        <v>90</v>
      </c>
      <c r="D202" s="39"/>
      <c r="E202" s="59"/>
      <c r="F202" s="49">
        <f>F203</f>
        <v>180</v>
      </c>
      <c r="G202" s="49">
        <f t="shared" si="62"/>
        <v>1762.4982300000001</v>
      </c>
      <c r="H202" s="49">
        <f t="shared" si="62"/>
        <v>2228.1028900000001</v>
      </c>
    </row>
    <row r="203" spans="1:8" s="4" customFormat="1" ht="26.25" customHeight="1" x14ac:dyDescent="0.25">
      <c r="A203" s="52" t="s">
        <v>29</v>
      </c>
      <c r="B203" s="9" t="s">
        <v>168</v>
      </c>
      <c r="C203" s="39" t="s">
        <v>90</v>
      </c>
      <c r="D203" s="39" t="s">
        <v>22</v>
      </c>
      <c r="E203" s="39" t="s">
        <v>17</v>
      </c>
      <c r="F203" s="49">
        <v>180</v>
      </c>
      <c r="G203" s="49">
        <f>2300.913-334.41477-204</f>
        <v>1762.4982300000001</v>
      </c>
      <c r="H203" s="49">
        <f>3182.049-55.5-694.44611-204</f>
        <v>2228.1028900000001</v>
      </c>
    </row>
    <row r="204" spans="1:8" s="4" customFormat="1" ht="26.25" customHeight="1" x14ac:dyDescent="0.25">
      <c r="A204" s="52" t="s">
        <v>144</v>
      </c>
      <c r="B204" s="9" t="s">
        <v>168</v>
      </c>
      <c r="C204" s="39" t="s">
        <v>14</v>
      </c>
      <c r="D204" s="39"/>
      <c r="E204" s="39"/>
      <c r="F204" s="49">
        <f>F205</f>
        <v>1</v>
      </c>
      <c r="G204" s="49">
        <f t="shared" ref="G204:H205" si="63">G205</f>
        <v>0</v>
      </c>
      <c r="H204" s="49">
        <f t="shared" si="63"/>
        <v>0</v>
      </c>
    </row>
    <row r="205" spans="1:8" s="4" customFormat="1" ht="26.25" customHeight="1" x14ac:dyDescent="0.25">
      <c r="A205" s="52" t="s">
        <v>183</v>
      </c>
      <c r="B205" s="9" t="s">
        <v>168</v>
      </c>
      <c r="C205" s="39" t="s">
        <v>182</v>
      </c>
      <c r="D205" s="39"/>
      <c r="E205" s="39"/>
      <c r="F205" s="49">
        <f>F206</f>
        <v>1</v>
      </c>
      <c r="G205" s="49">
        <f t="shared" si="63"/>
        <v>0</v>
      </c>
      <c r="H205" s="49">
        <f t="shared" si="63"/>
        <v>0</v>
      </c>
    </row>
    <row r="206" spans="1:8" s="4" customFormat="1" ht="26.25" customHeight="1" x14ac:dyDescent="0.25">
      <c r="A206" s="52" t="s">
        <v>29</v>
      </c>
      <c r="B206" s="9" t="s">
        <v>168</v>
      </c>
      <c r="C206" s="39" t="s">
        <v>182</v>
      </c>
      <c r="D206" s="39" t="s">
        <v>22</v>
      </c>
      <c r="E206" s="39" t="s">
        <v>17</v>
      </c>
      <c r="F206" s="49">
        <v>1</v>
      </c>
      <c r="G206" s="49">
        <v>0</v>
      </c>
      <c r="H206" s="49">
        <v>0</v>
      </c>
    </row>
    <row r="207" spans="1:8" s="4" customFormat="1" ht="34.5" customHeight="1" x14ac:dyDescent="0.25">
      <c r="A207" s="51" t="s">
        <v>127</v>
      </c>
      <c r="B207" s="9" t="s">
        <v>212</v>
      </c>
      <c r="C207" s="39"/>
      <c r="D207" s="39"/>
      <c r="E207" s="39"/>
      <c r="F207" s="49">
        <f t="shared" ref="F207:G209" si="64">F208</f>
        <v>286.8</v>
      </c>
      <c r="G207" s="49">
        <f t="shared" si="64"/>
        <v>287.8</v>
      </c>
      <c r="H207" s="49">
        <f>H208</f>
        <v>287.8</v>
      </c>
    </row>
    <row r="208" spans="1:8" s="4" customFormat="1" ht="34.5" customHeight="1" x14ac:dyDescent="0.25">
      <c r="A208" s="51" t="s">
        <v>9</v>
      </c>
      <c r="B208" s="9" t="s">
        <v>212</v>
      </c>
      <c r="C208" s="39" t="s">
        <v>10</v>
      </c>
      <c r="D208" s="39"/>
      <c r="E208" s="39"/>
      <c r="F208" s="49">
        <f t="shared" si="64"/>
        <v>286.8</v>
      </c>
      <c r="G208" s="49">
        <f t="shared" si="64"/>
        <v>287.8</v>
      </c>
      <c r="H208" s="49">
        <f>H209</f>
        <v>287.8</v>
      </c>
    </row>
    <row r="209" spans="1:8" s="4" customFormat="1" ht="34.5" customHeight="1" x14ac:dyDescent="0.25">
      <c r="A209" s="52" t="s">
        <v>46</v>
      </c>
      <c r="B209" s="9" t="s">
        <v>212</v>
      </c>
      <c r="C209" s="39" t="s">
        <v>90</v>
      </c>
      <c r="D209" s="39"/>
      <c r="E209" s="39"/>
      <c r="F209" s="49">
        <f t="shared" si="64"/>
        <v>286.8</v>
      </c>
      <c r="G209" s="49">
        <f t="shared" si="64"/>
        <v>287.8</v>
      </c>
      <c r="H209" s="49">
        <f>H210</f>
        <v>287.8</v>
      </c>
    </row>
    <row r="210" spans="1:8" s="4" customFormat="1" ht="18.75" customHeight="1" x14ac:dyDescent="0.25">
      <c r="A210" s="52" t="s">
        <v>29</v>
      </c>
      <c r="B210" s="9" t="s">
        <v>212</v>
      </c>
      <c r="C210" s="39" t="s">
        <v>90</v>
      </c>
      <c r="D210" s="39" t="s">
        <v>22</v>
      </c>
      <c r="E210" s="39" t="s">
        <v>17</v>
      </c>
      <c r="F210" s="49">
        <v>286.8</v>
      </c>
      <c r="G210" s="49">
        <v>287.8</v>
      </c>
      <c r="H210" s="49">
        <v>287.8</v>
      </c>
    </row>
    <row r="211" spans="1:8" s="4" customFormat="1" ht="31.5" x14ac:dyDescent="0.25">
      <c r="A211" s="3" t="s">
        <v>128</v>
      </c>
      <c r="B211" s="9" t="s">
        <v>129</v>
      </c>
      <c r="C211" s="39"/>
      <c r="D211" s="39"/>
      <c r="E211" s="39"/>
      <c r="F211" s="49">
        <f t="shared" ref="F211:G211" si="65">F212+F215</f>
        <v>140.30000000000001</v>
      </c>
      <c r="G211" s="49">
        <f t="shared" si="65"/>
        <v>142.6</v>
      </c>
      <c r="H211" s="49">
        <f>H212+H215</f>
        <v>149.6</v>
      </c>
    </row>
    <row r="212" spans="1:8" s="4" customFormat="1" ht="78.75" x14ac:dyDescent="0.25">
      <c r="A212" s="52" t="s">
        <v>6</v>
      </c>
      <c r="B212" s="9" t="s">
        <v>129</v>
      </c>
      <c r="C212" s="39" t="s">
        <v>7</v>
      </c>
      <c r="D212" s="39"/>
      <c r="E212" s="39"/>
      <c r="F212" s="49">
        <f t="shared" ref="F212:G213" si="66">F213</f>
        <v>127.039</v>
      </c>
      <c r="G212" s="49">
        <f t="shared" si="66"/>
        <v>132.11699999999999</v>
      </c>
      <c r="H212" s="49">
        <f>H213</f>
        <v>132.11699999999999</v>
      </c>
    </row>
    <row r="213" spans="1:8" s="4" customFormat="1" ht="31.5" x14ac:dyDescent="0.25">
      <c r="A213" s="3" t="s">
        <v>88</v>
      </c>
      <c r="B213" s="9" t="s">
        <v>129</v>
      </c>
      <c r="C213" s="39" t="s">
        <v>89</v>
      </c>
      <c r="D213" s="39"/>
      <c r="E213" s="39"/>
      <c r="F213" s="49">
        <f t="shared" si="66"/>
        <v>127.039</v>
      </c>
      <c r="G213" s="49">
        <f t="shared" si="66"/>
        <v>132.11699999999999</v>
      </c>
      <c r="H213" s="49">
        <f>H214</f>
        <v>132.11699999999999</v>
      </c>
    </row>
    <row r="214" spans="1:8" s="4" customFormat="1" ht="15.75" x14ac:dyDescent="0.25">
      <c r="A214" s="3" t="s">
        <v>130</v>
      </c>
      <c r="B214" s="9" t="s">
        <v>129</v>
      </c>
      <c r="C214" s="39" t="s">
        <v>89</v>
      </c>
      <c r="D214" s="39" t="s">
        <v>21</v>
      </c>
      <c r="E214" s="39" t="s">
        <v>17</v>
      </c>
      <c r="F214" s="40">
        <v>127.039</v>
      </c>
      <c r="G214" s="40">
        <v>132.11699999999999</v>
      </c>
      <c r="H214" s="40">
        <v>132.11699999999999</v>
      </c>
    </row>
    <row r="215" spans="1:8" s="4" customFormat="1" ht="31.5" x14ac:dyDescent="0.25">
      <c r="A215" s="51" t="s">
        <v>9</v>
      </c>
      <c r="B215" s="9" t="s">
        <v>129</v>
      </c>
      <c r="C215" s="39" t="s">
        <v>10</v>
      </c>
      <c r="D215" s="39"/>
      <c r="E215" s="39"/>
      <c r="F215" s="49">
        <f t="shared" ref="F215:G216" si="67">F216</f>
        <v>13.260999999999999</v>
      </c>
      <c r="G215" s="49">
        <f t="shared" si="67"/>
        <v>10.483000000000001</v>
      </c>
      <c r="H215" s="49">
        <f>H216</f>
        <v>17.483000000000001</v>
      </c>
    </row>
    <row r="216" spans="1:8" s="4" customFormat="1" ht="32.25" customHeight="1" x14ac:dyDescent="0.25">
      <c r="A216" s="3" t="s">
        <v>46</v>
      </c>
      <c r="B216" s="9" t="s">
        <v>129</v>
      </c>
      <c r="C216" s="39" t="s">
        <v>90</v>
      </c>
      <c r="D216" s="39"/>
      <c r="E216" s="39"/>
      <c r="F216" s="49">
        <f t="shared" si="67"/>
        <v>13.260999999999999</v>
      </c>
      <c r="G216" s="49">
        <f t="shared" si="67"/>
        <v>10.483000000000001</v>
      </c>
      <c r="H216" s="49">
        <f>H217</f>
        <v>17.483000000000001</v>
      </c>
    </row>
    <row r="217" spans="1:8" s="4" customFormat="1" ht="21.75" customHeight="1" x14ac:dyDescent="0.25">
      <c r="A217" s="3" t="s">
        <v>130</v>
      </c>
      <c r="B217" s="9" t="s">
        <v>129</v>
      </c>
      <c r="C217" s="39" t="s">
        <v>90</v>
      </c>
      <c r="D217" s="39" t="s">
        <v>21</v>
      </c>
      <c r="E217" s="39" t="s">
        <v>17</v>
      </c>
      <c r="F217" s="49">
        <v>13.260999999999999</v>
      </c>
      <c r="G217" s="49">
        <v>10.483000000000001</v>
      </c>
      <c r="H217" s="49">
        <v>17.483000000000001</v>
      </c>
    </row>
    <row r="218" spans="1:8" s="4" customFormat="1" ht="51.75" customHeight="1" x14ac:dyDescent="0.25">
      <c r="A218" s="8" t="s">
        <v>218</v>
      </c>
      <c r="B218" s="31" t="s">
        <v>219</v>
      </c>
      <c r="C218" s="39"/>
      <c r="D218" s="39"/>
      <c r="E218" s="39"/>
      <c r="F218" s="49">
        <f>F219</f>
        <v>50</v>
      </c>
      <c r="G218" s="49">
        <f>G219</f>
        <v>0</v>
      </c>
      <c r="H218" s="49">
        <f>H219</f>
        <v>0</v>
      </c>
    </row>
    <row r="219" spans="1:8" ht="15.75" x14ac:dyDescent="0.25">
      <c r="A219" s="52" t="s">
        <v>144</v>
      </c>
      <c r="B219" s="31" t="s">
        <v>219</v>
      </c>
      <c r="C219" s="39" t="s">
        <v>14</v>
      </c>
      <c r="D219" s="31"/>
      <c r="E219" s="31"/>
      <c r="F219" s="40">
        <f>F220</f>
        <v>50</v>
      </c>
      <c r="G219" s="40">
        <f t="shared" ref="G219:H220" si="68">G220</f>
        <v>0</v>
      </c>
      <c r="H219" s="40">
        <f t="shared" si="68"/>
        <v>0</v>
      </c>
    </row>
    <row r="220" spans="1:8" ht="15.75" x14ac:dyDescent="0.25">
      <c r="A220" s="52" t="s">
        <v>183</v>
      </c>
      <c r="B220" s="31" t="s">
        <v>219</v>
      </c>
      <c r="C220" s="39" t="s">
        <v>182</v>
      </c>
      <c r="D220" s="31"/>
      <c r="E220" s="31"/>
      <c r="F220" s="40">
        <f>F221</f>
        <v>50</v>
      </c>
      <c r="G220" s="40">
        <f t="shared" si="68"/>
        <v>0</v>
      </c>
      <c r="H220" s="40">
        <f t="shared" si="68"/>
        <v>0</v>
      </c>
    </row>
    <row r="221" spans="1:8" ht="47.25" x14ac:dyDescent="0.25">
      <c r="A221" s="8" t="s">
        <v>49</v>
      </c>
      <c r="B221" s="31" t="s">
        <v>219</v>
      </c>
      <c r="C221" s="30">
        <v>850</v>
      </c>
      <c r="D221" s="31" t="s">
        <v>17</v>
      </c>
      <c r="E221" s="31" t="s">
        <v>20</v>
      </c>
      <c r="F221" s="40">
        <v>50</v>
      </c>
      <c r="G221" s="40">
        <v>0</v>
      </c>
      <c r="H221" s="40">
        <v>0</v>
      </c>
    </row>
    <row r="222" spans="1:8" ht="15.75" x14ac:dyDescent="0.25">
      <c r="A222" s="8" t="s">
        <v>44</v>
      </c>
      <c r="B222" s="31" t="s">
        <v>201</v>
      </c>
      <c r="C222" s="30"/>
      <c r="D222" s="31"/>
      <c r="E222" s="31"/>
      <c r="F222" s="40">
        <f>F223</f>
        <v>0</v>
      </c>
      <c r="G222" s="40">
        <f t="shared" ref="G222:H224" si="69">G223</f>
        <v>100</v>
      </c>
      <c r="H222" s="40">
        <f t="shared" si="69"/>
        <v>100</v>
      </c>
    </row>
    <row r="223" spans="1:8" ht="31.5" x14ac:dyDescent="0.25">
      <c r="A223" s="8" t="s">
        <v>45</v>
      </c>
      <c r="B223" s="31" t="s">
        <v>201</v>
      </c>
      <c r="C223" s="30">
        <v>200</v>
      </c>
      <c r="D223" s="31"/>
      <c r="E223" s="31"/>
      <c r="F223" s="40">
        <f>F224</f>
        <v>0</v>
      </c>
      <c r="G223" s="40">
        <f t="shared" si="69"/>
        <v>100</v>
      </c>
      <c r="H223" s="40">
        <f t="shared" si="69"/>
        <v>100</v>
      </c>
    </row>
    <row r="224" spans="1:8" ht="31.5" x14ac:dyDescent="0.25">
      <c r="A224" s="55" t="s">
        <v>46</v>
      </c>
      <c r="B224" s="31" t="s">
        <v>201</v>
      </c>
      <c r="C224" s="30">
        <v>240</v>
      </c>
      <c r="D224" s="31"/>
      <c r="E224" s="31"/>
      <c r="F224" s="40">
        <f>F225</f>
        <v>0</v>
      </c>
      <c r="G224" s="40">
        <f t="shared" si="69"/>
        <v>100</v>
      </c>
      <c r="H224" s="40">
        <f t="shared" si="69"/>
        <v>100</v>
      </c>
    </row>
    <row r="225" spans="1:8" ht="47.25" x14ac:dyDescent="0.25">
      <c r="A225" s="8" t="s">
        <v>49</v>
      </c>
      <c r="B225" s="31" t="s">
        <v>201</v>
      </c>
      <c r="C225" s="30">
        <v>240</v>
      </c>
      <c r="D225" s="31" t="s">
        <v>17</v>
      </c>
      <c r="E225" s="31" t="s">
        <v>20</v>
      </c>
      <c r="F225" s="40">
        <v>0</v>
      </c>
      <c r="G225" s="40">
        <v>100</v>
      </c>
      <c r="H225" s="40">
        <v>100</v>
      </c>
    </row>
    <row r="226" spans="1:8" s="82" customFormat="1" ht="15.75" x14ac:dyDescent="0.25">
      <c r="A226" s="8" t="s">
        <v>55</v>
      </c>
      <c r="B226" s="9" t="s">
        <v>202</v>
      </c>
      <c r="C226" s="21"/>
      <c r="D226" s="19"/>
      <c r="E226" s="19"/>
      <c r="F226" s="40">
        <f>F227</f>
        <v>0</v>
      </c>
      <c r="G226" s="40">
        <f t="shared" ref="G226:H228" si="70">G227</f>
        <v>40</v>
      </c>
      <c r="H226" s="40">
        <f t="shared" si="70"/>
        <v>40</v>
      </c>
    </row>
    <row r="227" spans="1:8" s="82" customFormat="1" ht="31.5" x14ac:dyDescent="0.25">
      <c r="A227" s="8" t="s">
        <v>45</v>
      </c>
      <c r="B227" s="9" t="s">
        <v>202</v>
      </c>
      <c r="C227" s="21">
        <v>200</v>
      </c>
      <c r="D227" s="19"/>
      <c r="E227" s="19"/>
      <c r="F227" s="40">
        <f>F228</f>
        <v>0</v>
      </c>
      <c r="G227" s="40">
        <f t="shared" si="70"/>
        <v>40</v>
      </c>
      <c r="H227" s="40">
        <f t="shared" si="70"/>
        <v>40</v>
      </c>
    </row>
    <row r="228" spans="1:8" s="82" customFormat="1" ht="31.5" x14ac:dyDescent="0.25">
      <c r="A228" s="3" t="s">
        <v>46</v>
      </c>
      <c r="B228" s="9" t="s">
        <v>202</v>
      </c>
      <c r="C228" s="21">
        <v>240</v>
      </c>
      <c r="D228" s="19"/>
      <c r="E228" s="19"/>
      <c r="F228" s="40">
        <f>F229</f>
        <v>0</v>
      </c>
      <c r="G228" s="40">
        <f t="shared" si="70"/>
        <v>40</v>
      </c>
      <c r="H228" s="40">
        <f t="shared" si="70"/>
        <v>40</v>
      </c>
    </row>
    <row r="229" spans="1:8" s="82" customFormat="1" ht="15.75" x14ac:dyDescent="0.25">
      <c r="A229" s="3" t="s">
        <v>172</v>
      </c>
      <c r="B229" s="9" t="s">
        <v>202</v>
      </c>
      <c r="C229" s="21">
        <v>240</v>
      </c>
      <c r="D229" s="19" t="s">
        <v>25</v>
      </c>
      <c r="E229" s="19" t="s">
        <v>25</v>
      </c>
      <c r="F229" s="40">
        <v>0</v>
      </c>
      <c r="G229" s="40">
        <v>40</v>
      </c>
      <c r="H229" s="40">
        <v>40</v>
      </c>
    </row>
    <row r="230" spans="1:8" s="4" customFormat="1" ht="35.25" customHeight="1" x14ac:dyDescent="0.25">
      <c r="A230" s="8" t="s">
        <v>131</v>
      </c>
      <c r="B230" s="9" t="s">
        <v>132</v>
      </c>
      <c r="C230" s="53"/>
      <c r="D230" s="53"/>
      <c r="E230" s="53"/>
      <c r="F230" s="49">
        <f t="shared" ref="F230:G232" si="71">F231</f>
        <v>112.363</v>
      </c>
      <c r="G230" s="49">
        <f t="shared" si="71"/>
        <v>112.363</v>
      </c>
      <c r="H230" s="49">
        <f>H231</f>
        <v>112.363</v>
      </c>
    </row>
    <row r="231" spans="1:8" s="4" customFormat="1" ht="37.5" customHeight="1" x14ac:dyDescent="0.25">
      <c r="A231" s="51" t="s">
        <v>9</v>
      </c>
      <c r="B231" s="9" t="s">
        <v>132</v>
      </c>
      <c r="C231" s="53" t="s">
        <v>10</v>
      </c>
      <c r="D231" s="53"/>
      <c r="E231" s="53"/>
      <c r="F231" s="54">
        <f t="shared" si="71"/>
        <v>112.363</v>
      </c>
      <c r="G231" s="54">
        <f t="shared" si="71"/>
        <v>112.363</v>
      </c>
      <c r="H231" s="54">
        <f>H232</f>
        <v>112.363</v>
      </c>
    </row>
    <row r="232" spans="1:8" s="4" customFormat="1" ht="31.5" x14ac:dyDescent="0.25">
      <c r="A232" s="55" t="s">
        <v>133</v>
      </c>
      <c r="B232" s="9" t="s">
        <v>132</v>
      </c>
      <c r="C232" s="53" t="s">
        <v>90</v>
      </c>
      <c r="D232" s="53"/>
      <c r="E232" s="53"/>
      <c r="F232" s="54">
        <f t="shared" si="71"/>
        <v>112.363</v>
      </c>
      <c r="G232" s="54">
        <f t="shared" si="71"/>
        <v>112.363</v>
      </c>
      <c r="H232" s="54">
        <f>H233</f>
        <v>112.363</v>
      </c>
    </row>
    <row r="233" spans="1:8" s="4" customFormat="1" ht="19.5" customHeight="1" x14ac:dyDescent="0.25">
      <c r="A233" s="8" t="s">
        <v>24</v>
      </c>
      <c r="B233" s="9" t="s">
        <v>132</v>
      </c>
      <c r="C233" s="53" t="s">
        <v>90</v>
      </c>
      <c r="D233" s="53" t="s">
        <v>22</v>
      </c>
      <c r="E233" s="53" t="s">
        <v>12</v>
      </c>
      <c r="F233" s="54">
        <v>112.363</v>
      </c>
      <c r="G233" s="54">
        <v>112.363</v>
      </c>
      <c r="H233" s="54">
        <v>112.363</v>
      </c>
    </row>
    <row r="234" spans="1:8" s="4" customFormat="1" ht="12.75" x14ac:dyDescent="0.25">
      <c r="E234" s="5"/>
      <c r="H234" s="6"/>
    </row>
  </sheetData>
  <autoFilter ref="A15:H234"/>
  <mergeCells count="14">
    <mergeCell ref="G2:H2"/>
    <mergeCell ref="G3:H3"/>
    <mergeCell ref="A10:H10"/>
    <mergeCell ref="F13:H13"/>
    <mergeCell ref="A13:A14"/>
    <mergeCell ref="B13:B14"/>
    <mergeCell ref="C13:C14"/>
    <mergeCell ref="D13:D14"/>
    <mergeCell ref="E13:E14"/>
    <mergeCell ref="A11:H11"/>
    <mergeCell ref="G8:H8"/>
    <mergeCell ref="G9:H9"/>
    <mergeCell ref="G5:H5"/>
    <mergeCell ref="G6:H6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2020-02-19T11:07:58Z</cp:lastPrinted>
  <dcterms:created xsi:type="dcterms:W3CDTF">2017-10-11T12:40:42Z</dcterms:created>
  <dcterms:modified xsi:type="dcterms:W3CDTF">2020-03-10T09:19:23Z</dcterms:modified>
</cp:coreProperties>
</file>